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600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9" i="1" l="1"/>
  <c r="K83" i="1" s="1"/>
  <c r="K36" i="1" l="1"/>
  <c r="K67" i="1"/>
  <c r="J67" i="1"/>
  <c r="H67" i="1"/>
  <c r="J38" i="1"/>
  <c r="J37" i="1"/>
  <c r="J36" i="1"/>
  <c r="H37" i="1"/>
  <c r="H32" i="1"/>
  <c r="H22" i="1"/>
  <c r="K32" i="1"/>
  <c r="J32" i="1"/>
  <c r="I151" i="1" l="1"/>
  <c r="K150" i="1"/>
  <c r="J150" i="1"/>
  <c r="I150" i="1"/>
  <c r="H150" i="1"/>
  <c r="K146" i="1"/>
  <c r="J146" i="1"/>
  <c r="I146" i="1"/>
  <c r="H146" i="1"/>
  <c r="K132" i="1"/>
  <c r="J132" i="1"/>
  <c r="I132" i="1"/>
  <c r="H132" i="1"/>
  <c r="K126" i="1"/>
  <c r="J126" i="1"/>
  <c r="I126" i="1"/>
  <c r="H126" i="1"/>
  <c r="K116" i="1"/>
  <c r="J116" i="1"/>
  <c r="I116" i="1"/>
  <c r="H116" i="1"/>
  <c r="K108" i="1"/>
  <c r="J108" i="1"/>
  <c r="I108" i="1"/>
  <c r="H108" i="1"/>
  <c r="K100" i="1"/>
  <c r="J100" i="1"/>
  <c r="I100" i="1"/>
  <c r="H100" i="1"/>
  <c r="K91" i="1"/>
  <c r="J91" i="1"/>
  <c r="I91" i="1"/>
  <c r="H91" i="1"/>
  <c r="J83" i="1"/>
  <c r="J151" i="1" s="1"/>
  <c r="J153" i="1" s="1"/>
  <c r="J79" i="1"/>
  <c r="I79" i="1"/>
  <c r="I83" i="1" s="1"/>
  <c r="H79" i="1"/>
  <c r="H83" i="1" s="1"/>
  <c r="I67" i="1"/>
  <c r="I38" i="1"/>
  <c r="I36" i="1"/>
  <c r="I32" i="1"/>
  <c r="K22" i="1"/>
  <c r="J22" i="1"/>
  <c r="I22" i="1"/>
  <c r="K17" i="1"/>
  <c r="J17" i="1"/>
  <c r="I17" i="1"/>
  <c r="H17" i="1"/>
  <c r="K8" i="1"/>
  <c r="K37" i="1" s="1"/>
  <c r="K38" i="1" s="1"/>
  <c r="J8" i="1"/>
  <c r="I8" i="1"/>
  <c r="H8" i="1"/>
  <c r="K151" i="1" l="1"/>
  <c r="K153" i="1" s="1"/>
  <c r="H38" i="1"/>
  <c r="H151" i="1"/>
  <c r="H152" i="1" l="1"/>
  <c r="H153" i="1" s="1"/>
</calcChain>
</file>

<file path=xl/sharedStrings.xml><?xml version="1.0" encoding="utf-8"?>
<sst xmlns="http://schemas.openxmlformats.org/spreadsheetml/2006/main" count="180" uniqueCount="176">
  <si>
    <t xml:space="preserve">GRCSD DRAFT Proposed Budget FY 2024-2025  </t>
  </si>
  <si>
    <t>ACTUALS  July 1, 23 through February 29, 24</t>
  </si>
  <si>
    <t>FY Budget 2022/2023</t>
  </si>
  <si>
    <t>Annual Budget 2023/2024 TOTALS</t>
  </si>
  <si>
    <t>FY Budget 2024/2025 Proposed</t>
  </si>
  <si>
    <t>Ordinary Income/Expense</t>
  </si>
  <si>
    <t>Income</t>
  </si>
  <si>
    <t>5220 · US Treasury Security Interest</t>
  </si>
  <si>
    <t>5220-02 · US Treasury Note Interest</t>
  </si>
  <si>
    <t>5220-01 · US Treasury Bill Interest</t>
  </si>
  <si>
    <t>Total 5220 · US Treasury Security Interest</t>
  </si>
  <si>
    <t>5000 · Water &amp; Sewer Connected Revenue</t>
  </si>
  <si>
    <t>5000.06 · Miscellaneous Income SEWER</t>
  </si>
  <si>
    <t>Estimate previous GRI sales</t>
  </si>
  <si>
    <t>5000-05 · Miscellaneous Income WATER</t>
  </si>
  <si>
    <t>5000-04 · Water Usage -Volume Revenue</t>
  </si>
  <si>
    <t>5000-03 · Water Usage-Base Revenue</t>
  </si>
  <si>
    <t>5000-02 · Water Connected Charges</t>
  </si>
  <si>
    <t>5050-02 · Sewer Connected Charges</t>
  </si>
  <si>
    <t>Total 5000 · Water &amp; Sewer Connected Revenue</t>
  </si>
  <si>
    <t>5100 · Water and Sewer Standby Revenue</t>
  </si>
  <si>
    <t>5100-01 · Water - Standby Charges</t>
  </si>
  <si>
    <t>5150-01 · Sewer - Standby Charges</t>
  </si>
  <si>
    <t>Total 5100 · Water and Sewer Standby Revenue</t>
  </si>
  <si>
    <t>5200 · Interest Income</t>
  </si>
  <si>
    <t>5210 · Dividend Income</t>
  </si>
  <si>
    <t>5201.02 · Tax - Sewer Penalty/Interest</t>
  </si>
  <si>
    <t>5201.01 · Tax - Water Penalty/Interest</t>
  </si>
  <si>
    <t>5200 . Interest Income Other</t>
  </si>
  <si>
    <t>Total 5200 · Interest Income</t>
  </si>
  <si>
    <t>5300</t>
  </si>
  <si>
    <t>Recovery Income</t>
  </si>
  <si>
    <t>5400 · 'New"Connection Fee - Water</t>
  </si>
  <si>
    <t>5500 · "New" Connection Fee - Sewer</t>
  </si>
  <si>
    <t>Total Income</t>
  </si>
  <si>
    <t>Gross Income</t>
  </si>
  <si>
    <t>Expense</t>
  </si>
  <si>
    <t>9000 · General &amp; Administrative Series</t>
  </si>
  <si>
    <t>9000-25 . Bank Service Charges</t>
  </si>
  <si>
    <t>9000-24 · Merchant Fees</t>
  </si>
  <si>
    <t>9000-23 . Utility/Operator Worker Mileage</t>
  </si>
  <si>
    <t>9000-22 · Operator in Training Mileage</t>
  </si>
  <si>
    <t>9000-21 · Administrative Mileage</t>
  </si>
  <si>
    <t>9000-20 · Chief Operator Mileage</t>
  </si>
  <si>
    <t>9000-19 · GM Mileage</t>
  </si>
  <si>
    <t>9000-18 · Contingency</t>
  </si>
  <si>
    <t>9000-17 · Personnel Training/Travel</t>
  </si>
  <si>
    <t>9000-16 · General Equipment/Tools</t>
  </si>
  <si>
    <t xml:space="preserve">    9000-15 . SCADA Operating System</t>
  </si>
  <si>
    <t>9000-13 · Safety</t>
  </si>
  <si>
    <t>9000-12 · Office Furniture/Equipment</t>
  </si>
  <si>
    <t>printer, laptop, office chairs</t>
  </si>
  <si>
    <t xml:space="preserve">    9000-14 .  Vehicle</t>
  </si>
  <si>
    <t>9000-11 · Subscriptions</t>
  </si>
  <si>
    <t>9000-10 · Office Supplies</t>
  </si>
  <si>
    <t>9000-09 · Technical Services</t>
  </si>
  <si>
    <t>9000-07 . Consultants</t>
  </si>
  <si>
    <t>9000-08 · Engineering</t>
  </si>
  <si>
    <t>9000-06 · Legal Services</t>
  </si>
  <si>
    <t>9000-05 · Audit</t>
  </si>
  <si>
    <t>9000-04 · Memberships/annual Dues</t>
  </si>
  <si>
    <t>9000-03 · Communications</t>
  </si>
  <si>
    <t>9000-02 · GRCSD Office Rent/Lease</t>
  </si>
  <si>
    <t>9000-01 · Liability Insurance</t>
  </si>
  <si>
    <t>per quote</t>
  </si>
  <si>
    <t>9000-25 . Uniforms</t>
  </si>
  <si>
    <t>Total 9000 · General &amp; Administrative Series</t>
  </si>
  <si>
    <t>6000 · Personnel</t>
  </si>
  <si>
    <t>6000-01 · Salaries</t>
  </si>
  <si>
    <t>6000-08 · Administrative Assistant</t>
  </si>
  <si>
    <t>6000-09 . Utility Systems Operator</t>
  </si>
  <si>
    <t>6000-07 · Business Manager</t>
  </si>
  <si>
    <t>at 24 hrs/wk</t>
  </si>
  <si>
    <t>6000-10 · General Manager</t>
  </si>
  <si>
    <t>6000-11 · Office Administrator</t>
  </si>
  <si>
    <t>6000-12 · Chief Operator</t>
  </si>
  <si>
    <t>25.50 x 32 hrs</t>
  </si>
  <si>
    <t xml:space="preserve">    6000-13 Operator</t>
  </si>
  <si>
    <t>Larry updated 6/7/2023</t>
  </si>
  <si>
    <t>6000-14 · Operator In Training</t>
  </si>
  <si>
    <t>f/t at $19.00</t>
  </si>
  <si>
    <t>6000-16 · Electrician</t>
  </si>
  <si>
    <t>Total 6000-01 · Salaries</t>
  </si>
  <si>
    <t>6000-03 · Payroll Taxes</t>
  </si>
  <si>
    <t>6000-04 · Workers Compensation Insurance</t>
  </si>
  <si>
    <t>6000 . EMPLOYEE BENEFITS</t>
  </si>
  <si>
    <t>Estimate for employee benefits</t>
  </si>
  <si>
    <t>Total 6000 · Personnel</t>
  </si>
  <si>
    <t>7000 · Water Source of Supply Series</t>
  </si>
  <si>
    <t>7000-06 · Wells Electric Utility Facility</t>
  </si>
  <si>
    <t>7000-01 · Wells - Electric Utility</t>
  </si>
  <si>
    <t>7000-02 · Wells-Maintenance</t>
  </si>
  <si>
    <t>7000-03 · Wells-structures/grounds maint.</t>
  </si>
  <si>
    <t xml:space="preserve">    7000-04 . Wells -Electricical Maintenance</t>
  </si>
  <si>
    <t>7000-05 · Wells-laboratory testing</t>
  </si>
  <si>
    <t>Total 7000 · Water Source of Supply Series</t>
  </si>
  <si>
    <t>7100 · Water Pumping</t>
  </si>
  <si>
    <t>7100-07 · Booster Pump Electric Utility</t>
  </si>
  <si>
    <t>7100-01 · Booster Stations- Electric</t>
  </si>
  <si>
    <t xml:space="preserve">    7100-02 . Booster Pump Maintenance</t>
  </si>
  <si>
    <t>7100-03 · Booster Pump Struct./Ground Ma.</t>
  </si>
  <si>
    <t>7100-04 · Booster Pump Electrical Maint.</t>
  </si>
  <si>
    <t xml:space="preserve">    7100-05 . Buster Pump 2 Standby Generator</t>
  </si>
  <si>
    <t>7100-06 · Booster Pump 2 Generator Permit</t>
  </si>
  <si>
    <t>Total 7100 · Water Pumping</t>
  </si>
  <si>
    <t>7200 · Water Treatment Series</t>
  </si>
  <si>
    <t>7200-01 · W. Treatment Plant Maintenance</t>
  </si>
  <si>
    <t>7200-02 · W.Treatment Plant electric main</t>
  </si>
  <si>
    <t>7200-03 · W.Treatment struct/grounds main</t>
  </si>
  <si>
    <t>7200-04 · W.Treatment field testing</t>
  </si>
  <si>
    <t>7200-05 · W.Treatment plant lab testing</t>
  </si>
  <si>
    <t>7200-06 · W.Treatment Pant Chlorination</t>
  </si>
  <si>
    <t>Total 7200 · Water Treatment Series</t>
  </si>
  <si>
    <t>7400 · Water Admin. &amp; General Series</t>
  </si>
  <si>
    <t>7400-23 · W. Restricted New Connections</t>
  </si>
  <si>
    <t xml:space="preserve">    7400-01 . W. License and Fees</t>
  </si>
  <si>
    <t>7400-03 · W. GRCSD Property Tax</t>
  </si>
  <si>
    <t xml:space="preserve">    7400-04 . W. Portable Generator #1</t>
  </si>
  <si>
    <t xml:space="preserve">    7400-05 . W. Portable Generator #2</t>
  </si>
  <si>
    <t>7400-14 · W.  Specific tools/Equipment</t>
  </si>
  <si>
    <t>Total 7400 · Water Admin. &amp; General Series</t>
  </si>
  <si>
    <t>7500 · Water Transmission/Dist. Series</t>
  </si>
  <si>
    <t>7500-08 · W. Storage Tank Utility/ fac.</t>
  </si>
  <si>
    <t>7500-07 · W. Trans./Dist. Ground Maint.</t>
  </si>
  <si>
    <t>7500-01 · W. Storage Tank - Electric Util</t>
  </si>
  <si>
    <t xml:space="preserve">    7500-02 . Water Storage Tank</t>
  </si>
  <si>
    <t>transducer and inspection</t>
  </si>
  <si>
    <t xml:space="preserve">    7500-03 . WaterStorage Tank Elect. Maintenance</t>
  </si>
  <si>
    <t>7500-04 · Water Transmission/Dist/ Maint</t>
  </si>
  <si>
    <t>clay valve</t>
  </si>
  <si>
    <t>7500-05 · W. Service Meters &amp; Maintenance</t>
  </si>
  <si>
    <t>7500-06 · Water Distribution/ Lab Testing</t>
  </si>
  <si>
    <t>Total 7500 · Water Transmission/Dist. Series</t>
  </si>
  <si>
    <t>8000 · Sewer - Collection Series</t>
  </si>
  <si>
    <t>8000-01 - Sewer Grinder Pumps</t>
  </si>
  <si>
    <t>2 new Grinder Pumps</t>
  </si>
  <si>
    <t>8000-02 · STEP Septic systems</t>
  </si>
  <si>
    <t>labor only X 6 a  6 units purchased</t>
  </si>
  <si>
    <t>8000-05 . Sewer Collection Infrstructure</t>
  </si>
  <si>
    <t>8000-04 · Sewer Collections Annual Permit</t>
  </si>
  <si>
    <t>Total 8000 · Sewer - Collection Series</t>
  </si>
  <si>
    <t>8100 · Sewer Treatment Series</t>
  </si>
  <si>
    <t>8100-13 · WRF Electric Utility Facility</t>
  </si>
  <si>
    <t>8100-11 · S. Discharge Permit</t>
  </si>
  <si>
    <t>8100-12 · WRF Standby Generator Permit</t>
  </si>
  <si>
    <t>8100-01 · WRF Vault and Haul</t>
  </si>
  <si>
    <t>8100-02 · WRF Treatment</t>
  </si>
  <si>
    <t>8100-03 · S. Treatment Field Testing</t>
  </si>
  <si>
    <t>8100-04 · S. Lab Testing</t>
  </si>
  <si>
    <t>8100-05 · WRF Electric Utilities</t>
  </si>
  <si>
    <t>8100-06 · WRF Maintenance</t>
  </si>
  <si>
    <t>8100-07 · WRF Electrical Maintenance</t>
  </si>
  <si>
    <t>8100-08 · WRF Structure &amp; Grounds</t>
  </si>
  <si>
    <t>8100-09 · WRF Standby Generator</t>
  </si>
  <si>
    <t>Total 8100 · Sewer Treatment Series</t>
  </si>
  <si>
    <t>8200 · Sewer Admin. &amp; General Series</t>
  </si>
  <si>
    <t>8200-01 · S. GRCSD Property tax</t>
  </si>
  <si>
    <t>8200-19 · CoBank Loan Interest</t>
  </si>
  <si>
    <t>Total 8200 · Sewer Admin. &amp; General Series</t>
  </si>
  <si>
    <t>Total Expense</t>
  </si>
  <si>
    <t>Net Ordinary Income</t>
  </si>
  <si>
    <t>Net Income</t>
  </si>
  <si>
    <t>5100 . Water and Sewer Standby Other</t>
  </si>
  <si>
    <t>5000.07 . Sewer Base Revenue</t>
  </si>
  <si>
    <t>49900 . Uncategorized Income</t>
  </si>
  <si>
    <t xml:space="preserve">CPI 3% </t>
  </si>
  <si>
    <t>30 hrs/week</t>
  </si>
  <si>
    <t>New rebuild on pump #1</t>
  </si>
  <si>
    <t>Butterfly Valves, flow restrictors</t>
  </si>
  <si>
    <t>Meters for Automatic Infrastructure</t>
  </si>
  <si>
    <t>3 new for inventory</t>
  </si>
  <si>
    <t>Health, Vision, Dental, LTD</t>
  </si>
  <si>
    <t>Fall Arrest System</t>
  </si>
  <si>
    <t>Rebuild Kits for PRV's PRD's</t>
  </si>
  <si>
    <t>36 hrs/week</t>
  </si>
  <si>
    <t>40 hrs/week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</si>
</sst>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Cabri"/>
    </font>
    <font>
      <sz val="14"/>
      <color theme="1"/>
      <name val="Times New Roman "/>
    </font>
    <font>
      <sz val="14"/>
      <color rgb="FF000000"/>
      <name val="Times New Roman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0" fontId="4" fillId="0" borderId="0" xfId="1" applyNumberFormat="1" applyFont="1"/>
    <xf numFmtId="43" fontId="4" fillId="2" borderId="0" xfId="1" applyFont="1" applyFill="1"/>
    <xf numFmtId="43" fontId="4" fillId="0" borderId="0" xfId="1" applyFont="1"/>
    <xf numFmtId="0" fontId="2" fillId="0" borderId="2" xfId="0" applyNumberFormat="1" applyFont="1" applyBorder="1"/>
    <xf numFmtId="0" fontId="4" fillId="0" borderId="3" xfId="1" applyNumberFormat="1" applyFont="1" applyBorder="1"/>
    <xf numFmtId="43" fontId="4" fillId="2" borderId="4" xfId="1" applyFont="1" applyFill="1" applyBorder="1"/>
    <xf numFmtId="43" fontId="5" fillId="2" borderId="0" xfId="1" applyFont="1" applyFill="1"/>
    <xf numFmtId="0" fontId="6" fillId="0" borderId="0" xfId="0" applyFont="1"/>
    <xf numFmtId="0" fontId="4" fillId="0" borderId="0" xfId="1" applyNumberFormat="1" applyFont="1" applyBorder="1"/>
    <xf numFmtId="0" fontId="2" fillId="0" borderId="4" xfId="0" applyNumberFormat="1" applyFont="1" applyBorder="1"/>
    <xf numFmtId="0" fontId="2" fillId="0" borderId="3" xfId="0" applyNumberFormat="1" applyFont="1" applyBorder="1"/>
    <xf numFmtId="0" fontId="2" fillId="0" borderId="0" xfId="1" applyNumberFormat="1" applyFont="1"/>
    <xf numFmtId="43" fontId="2" fillId="2" borderId="0" xfId="1" applyFont="1" applyFill="1"/>
    <xf numFmtId="43" fontId="2" fillId="0" borderId="0" xfId="1" applyFont="1"/>
    <xf numFmtId="0" fontId="2" fillId="0" borderId="0" xfId="0" applyFont="1"/>
    <xf numFmtId="39" fontId="4" fillId="0" borderId="0" xfId="0" applyNumberFormat="1" applyFont="1"/>
    <xf numFmtId="0" fontId="2" fillId="0" borderId="0" xfId="0" applyNumberFormat="1" applyFont="1" applyBorder="1"/>
    <xf numFmtId="43" fontId="4" fillId="2" borderId="3" xfId="1" applyFont="1" applyFill="1" applyBorder="1"/>
    <xf numFmtId="0" fontId="2" fillId="0" borderId="5" xfId="0" applyNumberFormat="1" applyFont="1" applyBorder="1"/>
    <xf numFmtId="0" fontId="4" fillId="0" borderId="6" xfId="1" applyNumberFormat="1" applyFont="1" applyBorder="1" applyAlignment="1">
      <alignment horizontal="center"/>
    </xf>
    <xf numFmtId="43" fontId="4" fillId="2" borderId="6" xfId="1" applyFont="1" applyFill="1" applyBorder="1"/>
    <xf numFmtId="49" fontId="3" fillId="0" borderId="0" xfId="0" applyNumberFormat="1" applyFont="1"/>
    <xf numFmtId="0" fontId="7" fillId="0" borderId="0" xfId="1" applyNumberFormat="1" applyFont="1" applyAlignment="1">
      <alignment horizontal="center"/>
    </xf>
    <xf numFmtId="43" fontId="7" fillId="2" borderId="0" xfId="1" applyFont="1" applyFill="1"/>
    <xf numFmtId="2" fontId="0" fillId="0" borderId="0" xfId="0" applyNumberFormat="1"/>
    <xf numFmtId="49" fontId="8" fillId="0" borderId="0" xfId="0" applyNumberFormat="1" applyFont="1"/>
    <xf numFmtId="0" fontId="8" fillId="0" borderId="0" xfId="0" applyNumberFormat="1" applyFont="1" applyBorder="1"/>
    <xf numFmtId="0" fontId="8" fillId="0" borderId="0" xfId="0" applyNumberFormat="1" applyFont="1"/>
    <xf numFmtId="49" fontId="9" fillId="0" borderId="0" xfId="0" applyNumberFormat="1" applyFont="1"/>
    <xf numFmtId="0" fontId="9" fillId="0" borderId="0" xfId="0" applyNumberFormat="1" applyFont="1"/>
    <xf numFmtId="0" fontId="9" fillId="0" borderId="0" xfId="1" applyNumberFormat="1" applyFont="1"/>
    <xf numFmtId="0" fontId="4" fillId="0" borderId="4" xfId="1" applyNumberFormat="1" applyFont="1" applyBorder="1"/>
    <xf numFmtId="43" fontId="9" fillId="0" borderId="0" xfId="1" applyFont="1"/>
    <xf numFmtId="43" fontId="10" fillId="0" borderId="0" xfId="1" applyFont="1"/>
    <xf numFmtId="0" fontId="11" fillId="0" borderId="0" xfId="0" applyFont="1"/>
    <xf numFmtId="0" fontId="2" fillId="0" borderId="7" xfId="0" applyNumberFormat="1" applyFont="1" applyBorder="1"/>
    <xf numFmtId="0" fontId="8" fillId="0" borderId="0" xfId="1" applyNumberFormat="1" applyFont="1"/>
    <xf numFmtId="43" fontId="12" fillId="0" borderId="0" xfId="1" applyFont="1"/>
    <xf numFmtId="0" fontId="13" fillId="0" borderId="0" xfId="1" applyNumberFormat="1" applyFont="1"/>
    <xf numFmtId="0" fontId="12" fillId="0" borderId="0" xfId="0" applyFont="1"/>
    <xf numFmtId="0" fontId="14" fillId="0" borderId="0" xfId="1" applyNumberFormat="1" applyFont="1"/>
    <xf numFmtId="0" fontId="13" fillId="0" borderId="3" xfId="1" applyNumberFormat="1" applyFont="1" applyBorder="1"/>
    <xf numFmtId="0" fontId="13" fillId="0" borderId="0" xfId="0" applyNumberFormat="1" applyFont="1"/>
    <xf numFmtId="0" fontId="14" fillId="0" borderId="0" xfId="0" applyNumberFormat="1" applyFont="1"/>
    <xf numFmtId="0" fontId="14" fillId="0" borderId="3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/>
    <xf numFmtId="0" fontId="7" fillId="0" borderId="4" xfId="1" applyNumberFormat="1" applyFont="1" applyBorder="1"/>
    <xf numFmtId="0" fontId="2" fillId="0" borderId="8" xfId="0" applyNumberFormat="1" applyFont="1" applyBorder="1" applyAlignment="1">
      <alignment horizontal="center"/>
    </xf>
    <xf numFmtId="0" fontId="4" fillId="0" borderId="6" xfId="1" applyNumberFormat="1" applyFont="1" applyBorder="1"/>
    <xf numFmtId="0" fontId="3" fillId="0" borderId="9" xfId="0" applyNumberFormat="1" applyFont="1" applyBorder="1" applyAlignment="1">
      <alignment horizontal="center"/>
    </xf>
    <xf numFmtId="0" fontId="14" fillId="0" borderId="10" xfId="0" applyNumberFormat="1" applyFont="1" applyBorder="1"/>
    <xf numFmtId="0" fontId="3" fillId="0" borderId="10" xfId="1" applyNumberFormat="1" applyFont="1" applyBorder="1"/>
    <xf numFmtId="43" fontId="3" fillId="2" borderId="11" xfId="1" applyFont="1" applyFill="1" applyBorder="1"/>
    <xf numFmtId="43" fontId="4" fillId="0" borderId="0" xfId="1" applyFont="1" applyBorder="1"/>
    <xf numFmtId="43" fontId="9" fillId="2" borderId="0" xfId="1" applyFont="1" applyFill="1"/>
    <xf numFmtId="43" fontId="4" fillId="2" borderId="0" xfId="1" applyFont="1" applyFill="1" applyBorder="1"/>
    <xf numFmtId="4" fontId="2" fillId="0" borderId="2" xfId="0" applyNumberFormat="1" applyFont="1" applyBorder="1"/>
    <xf numFmtId="0" fontId="4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3"/>
  <sheetViews>
    <sheetView tabSelected="1" topLeftCell="B1" workbookViewId="0">
      <selection activeCell="K153" sqref="K153"/>
    </sheetView>
  </sheetViews>
  <sheetFormatPr defaultRowHeight="18.75"/>
  <cols>
    <col min="1" max="1" width="3" style="24" hidden="1" customWidth="1"/>
    <col min="2" max="6" width="3" style="24" customWidth="1"/>
    <col min="7" max="7" width="57.42578125" style="24" customWidth="1"/>
    <col min="8" max="8" width="16.5703125" style="9" customWidth="1"/>
    <col min="9" max="9" width="14" style="9" hidden="1" customWidth="1"/>
    <col min="10" max="10" width="18.7109375" style="10" customWidth="1"/>
    <col min="11" max="11" width="17.7109375" style="12" customWidth="1"/>
    <col min="12" max="12" width="39.140625" style="12" hidden="1" customWidth="1"/>
    <col min="13" max="13" width="16.140625" customWidth="1"/>
    <col min="14" max="14" width="12.5703125" bestFit="1" customWidth="1"/>
    <col min="16" max="16" width="11.28515625" customWidth="1"/>
    <col min="18" max="20" width="9.140625" customWidth="1"/>
    <col min="22" max="23" width="9.140625" customWidth="1"/>
  </cols>
  <sheetData>
    <row r="1" spans="1:12" s="6" customFormat="1" ht="126" customHeight="1" thickBot="1">
      <c r="A1" s="1"/>
      <c r="B1" s="1"/>
      <c r="C1" s="1"/>
      <c r="D1" s="1"/>
      <c r="E1" s="1"/>
      <c r="F1" s="1"/>
      <c r="G1" s="2" t="s">
        <v>0</v>
      </c>
      <c r="H1" s="3" t="s">
        <v>1</v>
      </c>
      <c r="I1" s="3" t="s">
        <v>2</v>
      </c>
      <c r="J1" s="3" t="s">
        <v>3</v>
      </c>
      <c r="K1" s="4" t="s">
        <v>4</v>
      </c>
      <c r="L1" s="5"/>
    </row>
    <row r="2" spans="1:12" ht="19.5" thickTop="1">
      <c r="A2" s="7"/>
      <c r="B2" s="7" t="s">
        <v>5</v>
      </c>
      <c r="C2" s="7"/>
      <c r="D2" s="7"/>
      <c r="E2" s="7"/>
      <c r="F2" s="7"/>
      <c r="G2" s="7"/>
      <c r="H2" s="8"/>
      <c r="K2" s="11"/>
    </row>
    <row r="3" spans="1:12">
      <c r="A3" s="7"/>
      <c r="B3" s="7"/>
      <c r="C3" s="7"/>
      <c r="D3" s="7" t="s">
        <v>6</v>
      </c>
      <c r="E3" s="7"/>
      <c r="F3" s="7"/>
      <c r="G3" s="7"/>
      <c r="H3" s="8"/>
      <c r="K3" s="11"/>
    </row>
    <row r="4" spans="1:12">
      <c r="A4" s="7"/>
      <c r="B4" s="7"/>
      <c r="C4" s="7"/>
      <c r="D4" s="7"/>
      <c r="E4" s="7" t="s">
        <v>164</v>
      </c>
      <c r="F4" s="7"/>
      <c r="G4" s="7"/>
      <c r="H4" s="8">
        <v>233.25</v>
      </c>
      <c r="K4" s="11"/>
    </row>
    <row r="5" spans="1:12">
      <c r="A5" s="7"/>
      <c r="B5" s="7"/>
      <c r="C5" s="7"/>
      <c r="D5" s="7"/>
      <c r="E5" s="7" t="s">
        <v>7</v>
      </c>
      <c r="F5" s="7"/>
      <c r="G5" s="7"/>
      <c r="H5" s="8"/>
      <c r="K5" s="11"/>
    </row>
    <row r="6" spans="1:12">
      <c r="A6" s="7"/>
      <c r="B6" s="7"/>
      <c r="C6" s="7"/>
      <c r="D6" s="7"/>
      <c r="E6" s="7"/>
      <c r="F6" s="7" t="s">
        <v>8</v>
      </c>
      <c r="G6" s="7"/>
      <c r="H6" s="8">
        <v>4066.11</v>
      </c>
      <c r="I6" s="8">
        <v>1629.36</v>
      </c>
      <c r="J6" s="10">
        <v>5212.3999999999996</v>
      </c>
      <c r="K6" s="11">
        <v>6000</v>
      </c>
    </row>
    <row r="7" spans="1:12" ht="19.5" thickBot="1">
      <c r="A7" s="7"/>
      <c r="B7" s="7"/>
      <c r="C7" s="7"/>
      <c r="D7" s="7"/>
      <c r="E7" s="7"/>
      <c r="F7" s="7" t="s">
        <v>9</v>
      </c>
      <c r="G7" s="7"/>
      <c r="H7" s="13">
        <v>6346.68</v>
      </c>
      <c r="I7" s="13">
        <v>398.52</v>
      </c>
      <c r="J7" s="14">
        <v>1534.29</v>
      </c>
      <c r="K7" s="11">
        <v>9500</v>
      </c>
    </row>
    <row r="8" spans="1:12">
      <c r="A8" s="7"/>
      <c r="B8" s="7"/>
      <c r="C8" s="7"/>
      <c r="D8" s="7"/>
      <c r="E8" s="7" t="s">
        <v>10</v>
      </c>
      <c r="F8" s="7"/>
      <c r="G8" s="7"/>
      <c r="H8" s="8">
        <f>SUM(H6+H7)</f>
        <v>10412.790000000001</v>
      </c>
      <c r="I8" s="8">
        <f>ROUND(SUM(I5:I7),5)</f>
        <v>2027.88</v>
      </c>
      <c r="J8" s="10">
        <f>SUM(J6+J7)</f>
        <v>6746.69</v>
      </c>
      <c r="K8" s="15">
        <f>SUM(K6:K7)</f>
        <v>15500</v>
      </c>
    </row>
    <row r="9" spans="1:12">
      <c r="A9" s="7"/>
      <c r="B9" s="7"/>
      <c r="C9" s="7"/>
      <c r="D9" s="7"/>
      <c r="E9" s="7" t="s">
        <v>11</v>
      </c>
      <c r="F9" s="7"/>
      <c r="G9" s="7"/>
      <c r="H9" s="8"/>
      <c r="I9" s="8"/>
      <c r="K9" s="11"/>
    </row>
    <row r="10" spans="1:12">
      <c r="A10" s="7"/>
      <c r="B10" s="7"/>
      <c r="C10" s="7"/>
      <c r="D10" s="7"/>
      <c r="E10" s="7"/>
      <c r="F10" s="7" t="s">
        <v>163</v>
      </c>
      <c r="G10" s="7"/>
      <c r="H10" s="8">
        <v>91.31</v>
      </c>
      <c r="I10" s="8"/>
      <c r="K10" s="11"/>
    </row>
    <row r="11" spans="1:12">
      <c r="A11" s="7"/>
      <c r="B11" s="7"/>
      <c r="C11" s="7"/>
      <c r="D11" s="7"/>
      <c r="E11" s="7"/>
      <c r="F11" s="7" t="s">
        <v>12</v>
      </c>
      <c r="G11" s="7"/>
      <c r="H11" s="8">
        <v>4500</v>
      </c>
      <c r="I11" s="8"/>
      <c r="J11" s="10">
        <v>10450.42</v>
      </c>
      <c r="K11" s="16">
        <v>0</v>
      </c>
      <c r="L11" s="17" t="s">
        <v>13</v>
      </c>
    </row>
    <row r="12" spans="1:12">
      <c r="A12" s="7"/>
      <c r="B12" s="7"/>
      <c r="C12" s="7"/>
      <c r="D12" s="7"/>
      <c r="E12" s="7"/>
      <c r="F12" s="7" t="s">
        <v>14</v>
      </c>
      <c r="G12" s="7"/>
      <c r="H12" s="8">
        <v>0</v>
      </c>
      <c r="I12" s="8"/>
      <c r="J12" s="10">
        <v>10040.6</v>
      </c>
      <c r="K12" s="16">
        <v>0</v>
      </c>
      <c r="L12" s="17" t="s">
        <v>13</v>
      </c>
    </row>
    <row r="13" spans="1:12">
      <c r="A13" s="7"/>
      <c r="B13" s="7"/>
      <c r="C13" s="7"/>
      <c r="D13" s="7"/>
      <c r="E13" s="7"/>
      <c r="F13" s="7" t="s">
        <v>15</v>
      </c>
      <c r="G13" s="7"/>
      <c r="H13" s="8">
        <v>40882.25</v>
      </c>
      <c r="I13" s="8">
        <v>27466.2</v>
      </c>
      <c r="J13" s="10">
        <v>52233.54</v>
      </c>
      <c r="K13" s="65">
        <v>40000</v>
      </c>
    </row>
    <row r="14" spans="1:12">
      <c r="A14" s="7"/>
      <c r="B14" s="7"/>
      <c r="C14" s="7"/>
      <c r="D14" s="7"/>
      <c r="E14" s="7"/>
      <c r="F14" s="7" t="s">
        <v>16</v>
      </c>
      <c r="G14" s="7"/>
      <c r="H14" s="8">
        <v>40327.760000000002</v>
      </c>
      <c r="I14" s="8">
        <v>38900</v>
      </c>
      <c r="J14" s="10">
        <v>43275.09</v>
      </c>
      <c r="K14" s="65">
        <v>75000</v>
      </c>
    </row>
    <row r="15" spans="1:12">
      <c r="A15" s="7"/>
      <c r="B15" s="7"/>
      <c r="C15" s="7"/>
      <c r="D15" s="7"/>
      <c r="E15" s="7"/>
      <c r="F15" s="7" t="s">
        <v>17</v>
      </c>
      <c r="G15" s="7"/>
      <c r="H15" s="8">
        <v>52544</v>
      </c>
      <c r="I15" s="8">
        <v>45813.04</v>
      </c>
      <c r="J15" s="18">
        <v>47492.639999999999</v>
      </c>
      <c r="K15" s="11">
        <v>52544</v>
      </c>
    </row>
    <row r="16" spans="1:12" ht="19.5" thickBot="1">
      <c r="A16" s="7"/>
      <c r="B16" s="7"/>
      <c r="C16" s="7"/>
      <c r="D16" s="7"/>
      <c r="E16" s="7"/>
      <c r="F16" s="7" t="s">
        <v>18</v>
      </c>
      <c r="G16" s="7"/>
      <c r="H16" s="13">
        <v>54720</v>
      </c>
      <c r="I16" s="8">
        <v>24663.599999999999</v>
      </c>
      <c r="J16" s="14">
        <v>51419.68</v>
      </c>
      <c r="K16" s="11">
        <v>54720</v>
      </c>
    </row>
    <row r="17" spans="1:16">
      <c r="A17" s="7"/>
      <c r="B17" s="7"/>
      <c r="C17" s="7"/>
      <c r="D17" s="7"/>
      <c r="E17" s="7" t="s">
        <v>19</v>
      </c>
      <c r="F17" s="7"/>
      <c r="G17" s="7"/>
      <c r="H17" s="8">
        <f>ROUND(SUM(H9:H16),5)</f>
        <v>193065.32</v>
      </c>
      <c r="I17" s="19">
        <f>SUM(I13:I16)</f>
        <v>136842.84</v>
      </c>
      <c r="J17" s="10">
        <f>SUM(J11:J16)</f>
        <v>214911.96999999997</v>
      </c>
      <c r="K17" s="15">
        <f>SUM(K13:K16)</f>
        <v>222264</v>
      </c>
    </row>
    <row r="18" spans="1:16">
      <c r="A18" s="7"/>
      <c r="B18" s="7"/>
      <c r="C18" s="7"/>
      <c r="D18" s="7"/>
      <c r="E18" s="7" t="s">
        <v>20</v>
      </c>
      <c r="F18" s="7"/>
      <c r="G18" s="7"/>
      <c r="H18" s="8"/>
      <c r="I18" s="8"/>
      <c r="K18" s="11"/>
    </row>
    <row r="19" spans="1:16">
      <c r="A19" s="7"/>
      <c r="B19" s="7"/>
      <c r="C19" s="7"/>
      <c r="D19" s="7"/>
      <c r="E19" s="7"/>
      <c r="F19" s="7" t="s">
        <v>21</v>
      </c>
      <c r="G19" s="7"/>
      <c r="H19" s="8">
        <v>195398</v>
      </c>
      <c r="I19" s="8">
        <v>204617.98</v>
      </c>
      <c r="J19" s="10">
        <v>194800.32</v>
      </c>
      <c r="K19" s="11">
        <v>246960</v>
      </c>
    </row>
    <row r="20" spans="1:16">
      <c r="A20" s="7"/>
      <c r="B20" s="7"/>
      <c r="C20" s="7"/>
      <c r="D20" s="7"/>
      <c r="E20" s="7"/>
      <c r="F20" s="7" t="s">
        <v>22</v>
      </c>
      <c r="G20" s="7"/>
      <c r="H20" s="26">
        <v>203490</v>
      </c>
      <c r="I20" s="20">
        <v>235974.12</v>
      </c>
      <c r="J20" s="18">
        <v>210907.84</v>
      </c>
      <c r="K20" s="11">
        <v>257040</v>
      </c>
    </row>
    <row r="21" spans="1:16" ht="19.5" thickBot="1">
      <c r="A21" s="7"/>
      <c r="B21" s="7"/>
      <c r="C21" s="7"/>
      <c r="D21" s="7"/>
      <c r="E21" s="7"/>
      <c r="F21" s="7" t="s">
        <v>162</v>
      </c>
      <c r="G21" s="7"/>
      <c r="H21" s="67">
        <v>11261.6</v>
      </c>
      <c r="I21" s="20"/>
      <c r="J21" s="68"/>
      <c r="K21" s="27"/>
    </row>
    <row r="22" spans="1:16">
      <c r="A22" s="7"/>
      <c r="B22" s="7"/>
      <c r="C22" s="7"/>
      <c r="D22" s="7"/>
      <c r="E22" s="7" t="s">
        <v>23</v>
      </c>
      <c r="F22" s="7"/>
      <c r="G22" s="7"/>
      <c r="H22" s="8">
        <f>ROUND(SUM(H18:H21),5)</f>
        <v>410149.6</v>
      </c>
      <c r="I22" s="8">
        <f>SUM(I19:I20)</f>
        <v>440592.1</v>
      </c>
      <c r="J22" s="10">
        <f>SUM(J19+J20)</f>
        <v>405708.16000000003</v>
      </c>
      <c r="K22" s="66">
        <f>SUM(K18:K20)</f>
        <v>504000</v>
      </c>
    </row>
    <row r="23" spans="1:16">
      <c r="A23" s="7"/>
      <c r="B23" s="7"/>
      <c r="C23" s="7"/>
      <c r="D23" s="7"/>
      <c r="E23" s="7"/>
      <c r="F23" s="7"/>
      <c r="G23" s="7"/>
      <c r="H23" s="8"/>
      <c r="I23" s="8"/>
      <c r="K23" s="11"/>
    </row>
    <row r="24" spans="1:16">
      <c r="A24" s="7"/>
      <c r="B24" s="7"/>
      <c r="C24" s="7"/>
      <c r="D24" s="7"/>
      <c r="E24" s="7"/>
      <c r="F24" s="7"/>
      <c r="G24" s="7"/>
      <c r="H24" s="8"/>
      <c r="I24" s="20"/>
      <c r="K24" s="11"/>
    </row>
    <row r="25" spans="1:16" s="24" customFormat="1">
      <c r="A25" s="7"/>
      <c r="B25" s="7"/>
      <c r="C25" s="7"/>
      <c r="D25" s="7"/>
      <c r="E25" s="7"/>
      <c r="F25" s="7"/>
      <c r="G25" s="7"/>
      <c r="H25" s="8"/>
      <c r="I25" s="8"/>
      <c r="J25" s="21"/>
      <c r="K25" s="22"/>
      <c r="L25" s="23"/>
      <c r="P25" s="25"/>
    </row>
    <row r="26" spans="1:16">
      <c r="A26" s="7"/>
      <c r="B26" s="7"/>
      <c r="C26" s="7"/>
      <c r="D26" s="7"/>
      <c r="E26" s="7" t="s">
        <v>24</v>
      </c>
      <c r="F26" s="7"/>
      <c r="G26" s="7"/>
      <c r="H26" s="8"/>
      <c r="I26" s="8"/>
      <c r="K26" s="11"/>
    </row>
    <row r="27" spans="1:16">
      <c r="A27" s="7"/>
      <c r="B27" s="7"/>
      <c r="C27" s="7"/>
      <c r="D27" s="7"/>
      <c r="E27" s="7"/>
      <c r="F27" s="7" t="s">
        <v>25</v>
      </c>
      <c r="G27" s="7"/>
      <c r="H27" s="8">
        <v>5817.75</v>
      </c>
      <c r="I27" s="8">
        <v>1487</v>
      </c>
      <c r="J27" s="10">
        <v>3020.51</v>
      </c>
      <c r="K27" s="11">
        <v>5817.75</v>
      </c>
    </row>
    <row r="28" spans="1:16">
      <c r="A28" s="7"/>
      <c r="B28" s="7"/>
      <c r="C28" s="7"/>
      <c r="D28" s="7"/>
      <c r="E28" s="7"/>
      <c r="F28" s="7" t="s">
        <v>26</v>
      </c>
      <c r="G28" s="7"/>
      <c r="H28" s="8">
        <v>0</v>
      </c>
      <c r="I28" s="8">
        <v>16547.79</v>
      </c>
      <c r="J28" s="10">
        <v>15955.49</v>
      </c>
      <c r="K28" s="11">
        <v>0</v>
      </c>
      <c r="L28" s="17" t="s">
        <v>13</v>
      </c>
    </row>
    <row r="29" spans="1:16">
      <c r="A29" s="7"/>
      <c r="B29" s="7"/>
      <c r="C29" s="7"/>
      <c r="D29" s="7"/>
      <c r="E29" s="7"/>
      <c r="F29" s="7" t="s">
        <v>27</v>
      </c>
      <c r="G29" s="7"/>
      <c r="H29" s="26">
        <v>0</v>
      </c>
      <c r="I29" s="20">
        <v>16547.22</v>
      </c>
      <c r="J29" s="10">
        <v>15330.21</v>
      </c>
      <c r="K29" s="11">
        <v>0</v>
      </c>
      <c r="L29" s="17" t="s">
        <v>13</v>
      </c>
    </row>
    <row r="30" spans="1:16">
      <c r="A30" s="7"/>
      <c r="B30" s="7"/>
      <c r="C30" s="7"/>
      <c r="D30" s="7"/>
      <c r="E30" s="7"/>
      <c r="F30" s="7"/>
      <c r="G30" s="7"/>
      <c r="H30" s="26"/>
      <c r="I30" s="20"/>
      <c r="K30" s="11"/>
      <c r="L30" s="17"/>
    </row>
    <row r="31" spans="1:16" ht="19.5" thickBot="1">
      <c r="A31" s="7"/>
      <c r="B31" s="7"/>
      <c r="C31" s="7"/>
      <c r="D31" s="7"/>
      <c r="E31" s="7"/>
      <c r="F31" s="7" t="s">
        <v>28</v>
      </c>
      <c r="G31" s="7"/>
      <c r="H31" s="13">
        <v>43131.86</v>
      </c>
      <c r="I31" s="20"/>
      <c r="J31" s="14">
        <v>34306.21</v>
      </c>
      <c r="K31" s="27">
        <v>35000</v>
      </c>
      <c r="L31" s="17"/>
    </row>
    <row r="32" spans="1:16">
      <c r="A32" s="7"/>
      <c r="B32" s="7"/>
      <c r="C32" s="7"/>
      <c r="D32" s="7"/>
      <c r="E32" s="7" t="s">
        <v>29</v>
      </c>
      <c r="F32" s="7"/>
      <c r="G32" s="7"/>
      <c r="H32" s="8">
        <f>SUM(H27:H31)</f>
        <v>48949.61</v>
      </c>
      <c r="I32" s="8">
        <f>SUM(I27:I29)</f>
        <v>34582.01</v>
      </c>
      <c r="J32" s="10">
        <f>SUM(J27:J29)</f>
        <v>34306.21</v>
      </c>
      <c r="K32" s="11">
        <f>SUM(K27:K29)</f>
        <v>5817.75</v>
      </c>
      <c r="L32"/>
    </row>
    <row r="33" spans="1:13">
      <c r="A33" s="7"/>
      <c r="B33" s="7"/>
      <c r="C33" s="7"/>
      <c r="D33" s="7"/>
      <c r="E33" s="7" t="s">
        <v>30</v>
      </c>
      <c r="F33" s="7"/>
      <c r="G33" s="7" t="s">
        <v>31</v>
      </c>
      <c r="H33" s="8"/>
      <c r="I33" s="8">
        <v>513.04999999999995</v>
      </c>
      <c r="J33" s="10">
        <v>600</v>
      </c>
      <c r="K33" s="11"/>
    </row>
    <row r="34" spans="1:13">
      <c r="A34" s="7"/>
      <c r="B34" s="7"/>
      <c r="C34" s="7"/>
      <c r="D34" s="7"/>
      <c r="E34" s="7" t="s">
        <v>32</v>
      </c>
      <c r="F34" s="7"/>
      <c r="G34" s="7"/>
      <c r="H34" s="8">
        <v>0</v>
      </c>
      <c r="I34" s="8">
        <v>11310.92</v>
      </c>
      <c r="J34" s="10">
        <v>10723.44</v>
      </c>
      <c r="K34" s="11">
        <v>7148.12</v>
      </c>
    </row>
    <row r="35" spans="1:13">
      <c r="A35" s="7"/>
      <c r="B35" s="7"/>
      <c r="C35" s="7"/>
      <c r="D35" s="7"/>
      <c r="E35" s="7" t="s">
        <v>33</v>
      </c>
      <c r="F35" s="7"/>
      <c r="G35" s="7"/>
      <c r="H35" s="8">
        <v>0</v>
      </c>
      <c r="I35" s="20">
        <v>10867.96</v>
      </c>
      <c r="J35" s="10">
        <v>11160.24</v>
      </c>
      <c r="K35" s="11">
        <v>7439.88</v>
      </c>
    </row>
    <row r="36" spans="1:13" ht="19.5" thickBot="1">
      <c r="A36" s="7"/>
      <c r="B36" s="7"/>
      <c r="C36" s="7"/>
      <c r="D36" s="7"/>
      <c r="E36" s="7"/>
      <c r="F36" s="7"/>
      <c r="G36" s="7"/>
      <c r="H36" s="8"/>
      <c r="I36" s="8">
        <f>SUM(I33:I35)</f>
        <v>22691.93</v>
      </c>
      <c r="J36" s="59">
        <f>SUM(J33:J35)</f>
        <v>22483.68</v>
      </c>
      <c r="K36" s="30">
        <f>SUM(K33:K35)</f>
        <v>14588</v>
      </c>
    </row>
    <row r="37" spans="1:13" ht="19.5" thickBot="1">
      <c r="A37" s="7"/>
      <c r="B37" s="7"/>
      <c r="C37" s="7"/>
      <c r="D37" s="7" t="s">
        <v>34</v>
      </c>
      <c r="E37" s="7"/>
      <c r="F37" s="7"/>
      <c r="G37" s="7"/>
      <c r="H37" s="28">
        <f>ROUND(H4+H8+H17+H22+SUM(H32:H35),5)</f>
        <v>662810.56999999995</v>
      </c>
      <c r="I37" s="28"/>
      <c r="J37" s="29">
        <f>SUM(J8,J17,J22,J32,J36)</f>
        <v>684156.71000000008</v>
      </c>
      <c r="K37" s="30">
        <f>SUM(K8,K17,K22,K36)</f>
        <v>756352</v>
      </c>
    </row>
    <row r="38" spans="1:13">
      <c r="A38" s="7"/>
      <c r="B38" s="7"/>
      <c r="C38" s="31" t="s">
        <v>35</v>
      </c>
      <c r="D38" s="31"/>
      <c r="E38" s="31"/>
      <c r="F38" s="31"/>
      <c r="G38" s="31"/>
      <c r="H38" s="8">
        <f>H37</f>
        <v>662810.56999999995</v>
      </c>
      <c r="I38" s="8">
        <f>SUM(K28)</f>
        <v>0</v>
      </c>
      <c r="J38" s="32">
        <f>J37</f>
        <v>684156.71000000008</v>
      </c>
      <c r="K38" s="33">
        <f>K37</f>
        <v>756352</v>
      </c>
    </row>
    <row r="39" spans="1:13">
      <c r="A39" s="7"/>
      <c r="B39" s="7"/>
      <c r="C39" s="7"/>
      <c r="D39" s="7" t="s">
        <v>36</v>
      </c>
      <c r="E39" s="7"/>
      <c r="F39" s="7"/>
      <c r="G39" s="7"/>
      <c r="H39" s="8"/>
      <c r="I39" s="8"/>
      <c r="K39" s="11"/>
    </row>
    <row r="40" spans="1:13">
      <c r="A40" s="7"/>
      <c r="B40" s="7"/>
      <c r="C40" s="7"/>
      <c r="D40" s="7"/>
      <c r="E40" s="7" t="s">
        <v>37</v>
      </c>
      <c r="F40" s="7"/>
      <c r="G40" s="7"/>
      <c r="H40" s="8"/>
      <c r="I40" s="8"/>
      <c r="K40" s="11"/>
    </row>
    <row r="41" spans="1:13">
      <c r="A41" s="7"/>
      <c r="B41" s="7"/>
      <c r="C41" s="7"/>
      <c r="D41" s="7"/>
      <c r="E41" s="7"/>
      <c r="F41" s="7" t="s">
        <v>38</v>
      </c>
      <c r="G41" s="7"/>
      <c r="H41" s="8">
        <v>10</v>
      </c>
      <c r="I41" s="8"/>
      <c r="J41" s="10">
        <v>0</v>
      </c>
      <c r="K41" s="11">
        <v>0</v>
      </c>
    </row>
    <row r="42" spans="1:13">
      <c r="A42" s="7"/>
      <c r="B42" s="7"/>
      <c r="C42" s="7"/>
      <c r="D42" s="7"/>
      <c r="E42" s="7"/>
      <c r="F42" s="7" t="s">
        <v>39</v>
      </c>
      <c r="G42" s="7"/>
      <c r="H42" s="8">
        <v>518.54</v>
      </c>
      <c r="I42" s="8">
        <v>150</v>
      </c>
      <c r="J42" s="10">
        <v>313.55</v>
      </c>
      <c r="K42" s="11">
        <v>778</v>
      </c>
    </row>
    <row r="43" spans="1:13">
      <c r="A43" s="7"/>
      <c r="B43" s="7"/>
      <c r="C43" s="7"/>
      <c r="D43" s="7"/>
      <c r="E43" s="7"/>
      <c r="F43" s="7" t="s">
        <v>40</v>
      </c>
      <c r="G43" s="7"/>
      <c r="H43" s="8">
        <v>1405.29</v>
      </c>
      <c r="I43" s="8"/>
      <c r="J43" s="10">
        <v>0</v>
      </c>
      <c r="K43" s="11">
        <v>2200</v>
      </c>
    </row>
    <row r="44" spans="1:13">
      <c r="A44" s="7"/>
      <c r="B44" s="7"/>
      <c r="C44" s="7"/>
      <c r="D44" s="7"/>
      <c r="E44" s="7"/>
      <c r="F44" s="7" t="s">
        <v>41</v>
      </c>
      <c r="G44" s="7"/>
      <c r="H44" s="8">
        <v>1371.06</v>
      </c>
      <c r="I44" s="8">
        <v>600</v>
      </c>
      <c r="J44" s="10">
        <v>1548.1</v>
      </c>
      <c r="K44" s="11">
        <v>2200</v>
      </c>
      <c r="M44" s="34"/>
    </row>
    <row r="45" spans="1:13">
      <c r="A45" s="7"/>
      <c r="B45" s="7"/>
      <c r="C45" s="7"/>
      <c r="D45" s="7"/>
      <c r="E45" s="7"/>
      <c r="F45" s="7" t="s">
        <v>42</v>
      </c>
      <c r="G45" s="7"/>
      <c r="H45" s="8">
        <v>0</v>
      </c>
      <c r="I45" s="8">
        <v>0</v>
      </c>
      <c r="J45" s="10">
        <v>38.33</v>
      </c>
      <c r="K45" s="11">
        <v>0</v>
      </c>
      <c r="M45" s="34"/>
    </row>
    <row r="46" spans="1:13">
      <c r="A46" s="7"/>
      <c r="B46" s="7"/>
      <c r="C46" s="7"/>
      <c r="D46" s="7"/>
      <c r="E46" s="7"/>
      <c r="F46" s="7" t="s">
        <v>43</v>
      </c>
      <c r="G46" s="7"/>
      <c r="H46" s="8">
        <v>65.66</v>
      </c>
      <c r="I46" s="8">
        <v>2184.5500000000002</v>
      </c>
      <c r="J46" s="10">
        <v>2092.42</v>
      </c>
      <c r="K46" s="11">
        <v>2200</v>
      </c>
      <c r="M46" s="34"/>
    </row>
    <row r="47" spans="1:13">
      <c r="A47" s="7"/>
      <c r="B47" s="7"/>
      <c r="C47" s="7"/>
      <c r="D47" s="7"/>
      <c r="E47" s="7"/>
      <c r="F47" s="7" t="s">
        <v>44</v>
      </c>
      <c r="G47" s="7"/>
      <c r="H47" s="8">
        <v>3003.35</v>
      </c>
      <c r="I47" s="8">
        <v>3288.26</v>
      </c>
      <c r="J47" s="10">
        <v>4471.84</v>
      </c>
      <c r="K47" s="11">
        <v>4500</v>
      </c>
      <c r="M47" s="34"/>
    </row>
    <row r="48" spans="1:13">
      <c r="A48" s="7"/>
      <c r="B48" s="7"/>
      <c r="C48" s="7"/>
      <c r="D48" s="7"/>
      <c r="E48" s="7"/>
      <c r="F48" s="7" t="s">
        <v>45</v>
      </c>
      <c r="G48" s="7"/>
      <c r="H48" s="8">
        <v>5000</v>
      </c>
      <c r="I48" s="8">
        <v>10000</v>
      </c>
      <c r="J48" s="10">
        <v>10000</v>
      </c>
      <c r="K48" s="11">
        <v>10000</v>
      </c>
      <c r="M48" s="34"/>
    </row>
    <row r="49" spans="1:13">
      <c r="A49" s="7"/>
      <c r="B49" s="7"/>
      <c r="C49" s="7"/>
      <c r="D49" s="7"/>
      <c r="E49" s="7"/>
      <c r="F49" s="7" t="s">
        <v>46</v>
      </c>
      <c r="G49" s="7"/>
      <c r="H49" s="8">
        <v>1870.1</v>
      </c>
      <c r="I49" s="8">
        <v>2500</v>
      </c>
      <c r="J49" s="10">
        <v>2500</v>
      </c>
      <c r="K49" s="11">
        <v>3000</v>
      </c>
      <c r="M49" s="34"/>
    </row>
    <row r="50" spans="1:13">
      <c r="A50" s="7"/>
      <c r="B50" s="7"/>
      <c r="C50" s="7"/>
      <c r="D50" s="7"/>
      <c r="E50" s="7"/>
      <c r="F50" s="7" t="s">
        <v>47</v>
      </c>
      <c r="G50" s="7"/>
      <c r="H50" s="8">
        <v>1327.16</v>
      </c>
      <c r="I50" s="8">
        <v>5000</v>
      </c>
      <c r="J50" s="10">
        <v>5000</v>
      </c>
      <c r="K50" s="11">
        <v>5000</v>
      </c>
      <c r="M50" s="34"/>
    </row>
    <row r="51" spans="1:13">
      <c r="A51" s="7"/>
      <c r="B51" s="7"/>
      <c r="C51" s="7"/>
      <c r="D51" s="7"/>
      <c r="E51" s="7" t="s">
        <v>48</v>
      </c>
      <c r="F51" s="7"/>
      <c r="G51" s="7"/>
      <c r="H51" s="8">
        <v>0</v>
      </c>
      <c r="I51" s="8">
        <v>2000</v>
      </c>
      <c r="J51" s="10">
        <v>5000</v>
      </c>
      <c r="K51" s="65">
        <v>15000</v>
      </c>
      <c r="M51" s="34"/>
    </row>
    <row r="52" spans="1:13">
      <c r="A52" s="7"/>
      <c r="B52" s="7"/>
      <c r="C52" s="7"/>
      <c r="D52" s="7"/>
      <c r="E52" s="7"/>
      <c r="F52" s="7" t="s">
        <v>49</v>
      </c>
      <c r="G52" s="7"/>
      <c r="H52" s="8">
        <v>359.74</v>
      </c>
      <c r="I52" s="8">
        <v>150</v>
      </c>
      <c r="J52" s="10">
        <v>300</v>
      </c>
      <c r="K52" s="11">
        <v>500</v>
      </c>
      <c r="M52" s="34"/>
    </row>
    <row r="53" spans="1:13">
      <c r="A53" s="7"/>
      <c r="B53" s="7"/>
      <c r="C53" s="7"/>
      <c r="D53" s="7"/>
      <c r="E53" s="7"/>
      <c r="F53" s="7" t="s">
        <v>50</v>
      </c>
      <c r="G53" s="7"/>
      <c r="H53" s="8">
        <v>1246.1099999999999</v>
      </c>
      <c r="I53" s="8">
        <v>1000</v>
      </c>
      <c r="J53" s="10">
        <v>2800</v>
      </c>
      <c r="K53" s="11">
        <v>1900</v>
      </c>
      <c r="L53" s="12" t="s">
        <v>51</v>
      </c>
      <c r="M53" s="34"/>
    </row>
    <row r="54" spans="1:13" ht="18" customHeight="1">
      <c r="A54" s="7"/>
      <c r="B54" s="7"/>
      <c r="C54" s="7"/>
      <c r="D54" s="7"/>
      <c r="E54" s="7" t="s">
        <v>52</v>
      </c>
      <c r="F54" s="7"/>
      <c r="G54" s="7"/>
      <c r="H54" s="8">
        <v>0</v>
      </c>
      <c r="I54" s="8">
        <v>75000</v>
      </c>
      <c r="J54" s="10">
        <v>0</v>
      </c>
      <c r="K54" s="11">
        <v>0</v>
      </c>
      <c r="L54" s="25"/>
      <c r="M54" s="34"/>
    </row>
    <row r="55" spans="1:13">
      <c r="A55" s="7"/>
      <c r="B55" s="7"/>
      <c r="C55" s="7"/>
      <c r="D55" s="7"/>
      <c r="E55" s="7"/>
      <c r="F55" s="7" t="s">
        <v>53</v>
      </c>
      <c r="G55" s="7"/>
      <c r="H55" s="8">
        <v>4401.24</v>
      </c>
      <c r="I55" s="8">
        <v>1086.99</v>
      </c>
      <c r="J55" s="10">
        <v>3000</v>
      </c>
      <c r="K55" s="65">
        <v>9600</v>
      </c>
      <c r="M55" s="34"/>
    </row>
    <row r="56" spans="1:13">
      <c r="A56" s="7"/>
      <c r="B56" s="7"/>
      <c r="C56" s="7"/>
      <c r="D56" s="7"/>
      <c r="E56" s="7"/>
      <c r="F56" s="7" t="s">
        <v>54</v>
      </c>
      <c r="G56" s="7"/>
      <c r="H56" s="8">
        <v>1656.44</v>
      </c>
      <c r="I56" s="8">
        <v>2000</v>
      </c>
      <c r="J56" s="10">
        <v>2500</v>
      </c>
      <c r="K56" s="11">
        <v>2500</v>
      </c>
      <c r="M56" s="34"/>
    </row>
    <row r="57" spans="1:13">
      <c r="A57" s="7"/>
      <c r="B57" s="7"/>
      <c r="C57" s="7"/>
      <c r="D57" s="7"/>
      <c r="E57" s="7"/>
      <c r="F57" s="7" t="s">
        <v>55</v>
      </c>
      <c r="G57" s="7"/>
      <c r="H57" s="8">
        <v>715</v>
      </c>
      <c r="I57" s="8">
        <v>250</v>
      </c>
      <c r="J57" s="10">
        <v>2400</v>
      </c>
      <c r="K57" s="11">
        <v>1000</v>
      </c>
      <c r="M57" s="34"/>
    </row>
    <row r="58" spans="1:13">
      <c r="A58" s="7"/>
      <c r="B58" s="7"/>
      <c r="C58" s="7"/>
      <c r="D58" s="7"/>
      <c r="E58" s="7"/>
      <c r="F58" s="7" t="s">
        <v>56</v>
      </c>
      <c r="G58" s="7"/>
      <c r="H58" s="8">
        <v>2880</v>
      </c>
      <c r="I58" s="8"/>
      <c r="J58" s="10">
        <v>0</v>
      </c>
      <c r="K58" s="11">
        <v>0</v>
      </c>
      <c r="M58" s="34"/>
    </row>
    <row r="59" spans="1:13">
      <c r="A59" s="7"/>
      <c r="B59" s="7"/>
      <c r="C59" s="7"/>
      <c r="D59" s="7"/>
      <c r="E59" s="7"/>
      <c r="F59" s="7" t="s">
        <v>57</v>
      </c>
      <c r="G59" s="7"/>
      <c r="H59" s="8">
        <v>15522.5</v>
      </c>
      <c r="I59" s="8">
        <v>50000</v>
      </c>
      <c r="J59" s="10">
        <v>44000</v>
      </c>
      <c r="K59" s="11">
        <v>0</v>
      </c>
      <c r="M59" s="34"/>
    </row>
    <row r="60" spans="1:13">
      <c r="A60" s="7"/>
      <c r="B60" s="7"/>
      <c r="C60" s="7"/>
      <c r="D60" s="7"/>
      <c r="E60" s="7"/>
      <c r="F60" s="7" t="s">
        <v>58</v>
      </c>
      <c r="G60" s="7"/>
      <c r="H60" s="8">
        <v>3936.7</v>
      </c>
      <c r="I60" s="8">
        <v>2000</v>
      </c>
      <c r="J60" s="10">
        <v>1406.29</v>
      </c>
      <c r="K60" s="11">
        <v>2000</v>
      </c>
      <c r="M60" s="34"/>
    </row>
    <row r="61" spans="1:13">
      <c r="A61" s="7"/>
      <c r="B61" s="7"/>
      <c r="C61" s="7"/>
      <c r="D61" s="7"/>
      <c r="E61" s="7"/>
      <c r="F61" s="7" t="s">
        <v>59</v>
      </c>
      <c r="G61" s="7"/>
      <c r="H61" s="8">
        <v>9700</v>
      </c>
      <c r="I61" s="8">
        <v>8900</v>
      </c>
      <c r="J61" s="10">
        <v>9800</v>
      </c>
      <c r="K61" s="11">
        <v>9800</v>
      </c>
      <c r="M61" s="34"/>
    </row>
    <row r="62" spans="1:13">
      <c r="A62" s="7"/>
      <c r="B62" s="7"/>
      <c r="C62" s="7"/>
      <c r="D62" s="7"/>
      <c r="E62" s="7"/>
      <c r="F62" s="7" t="s">
        <v>60</v>
      </c>
      <c r="G62" s="7"/>
      <c r="H62" s="8">
        <v>240</v>
      </c>
      <c r="I62" s="8">
        <v>2184</v>
      </c>
      <c r="J62" s="10">
        <v>2600</v>
      </c>
      <c r="K62" s="11">
        <v>2600</v>
      </c>
      <c r="M62" s="34"/>
    </row>
    <row r="63" spans="1:13">
      <c r="A63" s="7"/>
      <c r="B63" s="7"/>
      <c r="C63" s="7"/>
      <c r="D63" s="7"/>
      <c r="E63" s="7"/>
      <c r="F63" s="7" t="s">
        <v>61</v>
      </c>
      <c r="G63" s="7"/>
      <c r="H63" s="8">
        <v>3544.32</v>
      </c>
      <c r="I63" s="8">
        <v>2500</v>
      </c>
      <c r="J63" s="10">
        <v>2424.98</v>
      </c>
      <c r="K63" s="11">
        <v>5500</v>
      </c>
      <c r="M63" s="34"/>
    </row>
    <row r="64" spans="1:13">
      <c r="A64" s="7"/>
      <c r="B64" s="7"/>
      <c r="C64" s="7"/>
      <c r="D64" s="7"/>
      <c r="E64" s="7"/>
      <c r="F64" s="7" t="s">
        <v>62</v>
      </c>
      <c r="G64" s="7"/>
      <c r="H64" s="8">
        <v>4750</v>
      </c>
      <c r="I64" s="8">
        <v>6900</v>
      </c>
      <c r="J64" s="10">
        <v>6552</v>
      </c>
      <c r="K64" s="11">
        <v>7125</v>
      </c>
      <c r="M64" s="34"/>
    </row>
    <row r="65" spans="1:13">
      <c r="A65" s="7"/>
      <c r="B65" s="7"/>
      <c r="C65" s="7"/>
      <c r="D65" s="7"/>
      <c r="E65" s="7"/>
      <c r="F65" s="35" t="s">
        <v>63</v>
      </c>
      <c r="G65" s="35"/>
      <c r="H65" s="36">
        <v>21365.88</v>
      </c>
      <c r="I65" s="37">
        <v>19324</v>
      </c>
      <c r="J65" s="10">
        <v>20684</v>
      </c>
      <c r="K65" s="11">
        <v>22500</v>
      </c>
      <c r="L65" s="12" t="s">
        <v>64</v>
      </c>
      <c r="M65" s="34"/>
    </row>
    <row r="66" spans="1:13">
      <c r="A66" s="7"/>
      <c r="B66" s="38"/>
      <c r="C66" s="38"/>
      <c r="D66" s="38"/>
      <c r="E66" s="38"/>
      <c r="F66" s="38" t="s">
        <v>65</v>
      </c>
      <c r="G66" s="38"/>
      <c r="H66" s="39">
        <v>0</v>
      </c>
      <c r="I66" s="39"/>
      <c r="J66" s="40">
        <v>800</v>
      </c>
      <c r="K66" s="11">
        <v>1200</v>
      </c>
      <c r="M66" s="34"/>
    </row>
    <row r="67" spans="1:13">
      <c r="A67" s="7"/>
      <c r="B67" s="7"/>
      <c r="C67" s="7"/>
      <c r="D67" s="7"/>
      <c r="E67" s="7" t="s">
        <v>66</v>
      </c>
      <c r="F67" s="7"/>
      <c r="G67" s="7"/>
      <c r="H67" s="19">
        <f>ROUND(SUM(H40:H66),5)</f>
        <v>84889.09</v>
      </c>
      <c r="I67" s="19">
        <f>SUM(I42:I65)</f>
        <v>197017.8</v>
      </c>
      <c r="J67" s="41">
        <f>SUM(J41:J66)</f>
        <v>130231.50999999998</v>
      </c>
      <c r="K67" s="15">
        <f>SUM(K41:K66)</f>
        <v>111103</v>
      </c>
      <c r="M67" s="34"/>
    </row>
    <row r="68" spans="1:13">
      <c r="A68" s="7"/>
      <c r="B68" s="7"/>
      <c r="C68" s="7"/>
      <c r="D68" s="7"/>
      <c r="E68" s="7" t="s">
        <v>67</v>
      </c>
      <c r="F68" s="7"/>
      <c r="G68" s="7"/>
      <c r="H68" s="8"/>
      <c r="I68" s="8"/>
      <c r="K68" s="11"/>
      <c r="M68" s="34"/>
    </row>
    <row r="69" spans="1:13">
      <c r="A69" s="7"/>
      <c r="B69" s="7"/>
      <c r="C69" s="7"/>
      <c r="D69" s="7"/>
      <c r="E69" s="7"/>
      <c r="F69" s="7" t="s">
        <v>68</v>
      </c>
      <c r="G69" s="7"/>
      <c r="H69" s="8"/>
      <c r="I69" s="8"/>
      <c r="K69" s="11"/>
      <c r="M69" s="34"/>
    </row>
    <row r="70" spans="1:13">
      <c r="A70" s="7"/>
      <c r="B70" s="7"/>
      <c r="C70" s="7"/>
      <c r="D70" s="7"/>
      <c r="E70" s="7"/>
      <c r="F70" s="7"/>
      <c r="G70" s="7" t="s">
        <v>69</v>
      </c>
      <c r="H70" s="8">
        <v>14021</v>
      </c>
      <c r="I70" s="8">
        <v>22464</v>
      </c>
      <c r="J70" s="10">
        <v>23712</v>
      </c>
      <c r="K70" s="11">
        <v>0</v>
      </c>
      <c r="M70" s="34"/>
    </row>
    <row r="71" spans="1:13">
      <c r="A71" s="7"/>
      <c r="B71" s="7"/>
      <c r="C71" s="7"/>
      <c r="D71" s="7"/>
      <c r="E71" s="7"/>
      <c r="F71" s="7"/>
      <c r="G71" s="7" t="s">
        <v>70</v>
      </c>
      <c r="H71" s="8">
        <v>30158</v>
      </c>
      <c r="I71" s="8"/>
      <c r="J71" s="10">
        <v>0</v>
      </c>
      <c r="K71" s="11">
        <v>0</v>
      </c>
      <c r="M71" s="34"/>
    </row>
    <row r="72" spans="1:13">
      <c r="A72" s="7"/>
      <c r="B72" s="7"/>
      <c r="C72" s="7"/>
      <c r="D72" s="7"/>
      <c r="E72" s="7"/>
      <c r="F72" s="7"/>
      <c r="G72" s="38" t="s">
        <v>71</v>
      </c>
      <c r="H72" s="39">
        <v>5593.23</v>
      </c>
      <c r="I72" s="39">
        <v>42900</v>
      </c>
      <c r="J72" s="40">
        <v>44616</v>
      </c>
      <c r="K72" s="11">
        <v>0</v>
      </c>
      <c r="L72" s="42" t="s">
        <v>72</v>
      </c>
      <c r="M72" s="34"/>
    </row>
    <row r="73" spans="1:13">
      <c r="A73" s="7"/>
      <c r="B73" s="7"/>
      <c r="C73" s="7"/>
      <c r="D73" s="7"/>
      <c r="E73" s="7"/>
      <c r="F73" s="7"/>
      <c r="G73" s="7" t="s">
        <v>73</v>
      </c>
      <c r="H73" s="8">
        <v>62573.15</v>
      </c>
      <c r="I73" s="8">
        <v>92770.07</v>
      </c>
      <c r="J73" s="10">
        <v>94410.2</v>
      </c>
      <c r="K73" s="11">
        <v>99130</v>
      </c>
      <c r="L73" s="42"/>
      <c r="M73" s="34" t="s">
        <v>165</v>
      </c>
    </row>
    <row r="74" spans="1:13">
      <c r="A74" s="7"/>
      <c r="B74" s="7"/>
      <c r="C74" s="7"/>
      <c r="D74" s="7"/>
      <c r="E74" s="7"/>
      <c r="F74" s="7"/>
      <c r="G74" s="7" t="s">
        <v>74</v>
      </c>
      <c r="H74" s="8">
        <v>0</v>
      </c>
      <c r="I74" s="8">
        <v>0</v>
      </c>
      <c r="J74" s="10">
        <v>0</v>
      </c>
      <c r="K74" s="11">
        <v>40000</v>
      </c>
      <c r="M74" s="34" t="s">
        <v>166</v>
      </c>
    </row>
    <row r="75" spans="1:13">
      <c r="A75" s="7"/>
      <c r="B75" s="7"/>
      <c r="C75" s="7"/>
      <c r="D75" s="7"/>
      <c r="E75" s="7"/>
      <c r="F75" s="7"/>
      <c r="G75" s="7" t="s">
        <v>75</v>
      </c>
      <c r="H75" s="8">
        <v>0</v>
      </c>
      <c r="I75" s="8">
        <v>41808</v>
      </c>
      <c r="J75" s="10">
        <v>21216</v>
      </c>
      <c r="K75" s="11">
        <v>60000</v>
      </c>
      <c r="L75" s="12" t="s">
        <v>76</v>
      </c>
      <c r="M75" s="34" t="s">
        <v>174</v>
      </c>
    </row>
    <row r="76" spans="1:13">
      <c r="A76" s="7"/>
      <c r="B76" s="7"/>
      <c r="C76" s="7"/>
      <c r="D76" s="7"/>
      <c r="E76" s="7"/>
      <c r="F76" s="7" t="s">
        <v>77</v>
      </c>
      <c r="G76" s="7"/>
      <c r="H76" s="8">
        <v>0</v>
      </c>
      <c r="I76" s="8"/>
      <c r="K76" s="11"/>
      <c r="L76" s="12" t="s">
        <v>78</v>
      </c>
      <c r="M76" s="34"/>
    </row>
    <row r="77" spans="1:13">
      <c r="A77" s="7"/>
      <c r="B77" s="7"/>
      <c r="C77" s="7"/>
      <c r="D77" s="7"/>
      <c r="E77" s="7"/>
      <c r="F77" s="7"/>
      <c r="G77" s="7" t="s">
        <v>79</v>
      </c>
      <c r="H77" s="8">
        <v>25954.5</v>
      </c>
      <c r="I77" s="8">
        <v>31968</v>
      </c>
      <c r="J77" s="10">
        <v>39520</v>
      </c>
      <c r="K77" s="11">
        <v>42000</v>
      </c>
      <c r="L77" s="12" t="s">
        <v>80</v>
      </c>
      <c r="M77" s="34" t="s">
        <v>175</v>
      </c>
    </row>
    <row r="78" spans="1:13">
      <c r="A78" s="7"/>
      <c r="B78" s="7"/>
      <c r="C78" s="7"/>
      <c r="D78" s="7"/>
      <c r="E78" s="7"/>
      <c r="F78" s="7"/>
      <c r="G78" s="7" t="s">
        <v>81</v>
      </c>
      <c r="H78" s="26">
        <v>0</v>
      </c>
      <c r="I78" s="8">
        <v>2000</v>
      </c>
      <c r="J78" s="10">
        <v>390</v>
      </c>
      <c r="K78" s="11">
        <v>1000</v>
      </c>
      <c r="M78" s="34"/>
    </row>
    <row r="79" spans="1:13">
      <c r="A79" s="7"/>
      <c r="B79" s="7"/>
      <c r="C79" s="7"/>
      <c r="D79" s="7"/>
      <c r="E79" s="7"/>
      <c r="F79" s="7" t="s">
        <v>82</v>
      </c>
      <c r="G79" s="7"/>
      <c r="H79" s="19">
        <f>ROUND(SUM(H69:H78),5)</f>
        <v>138299.88</v>
      </c>
      <c r="I79" s="19">
        <f>SUM(I70:I78)</f>
        <v>233910.07</v>
      </c>
      <c r="J79" s="41">
        <f>SUM(J70:J78)</f>
        <v>223864.2</v>
      </c>
      <c r="K79" s="15">
        <f>SUM(K70:K78)</f>
        <v>242130</v>
      </c>
      <c r="M79" s="34"/>
    </row>
    <row r="80" spans="1:13">
      <c r="A80" s="7"/>
      <c r="B80" s="7"/>
      <c r="C80" s="7"/>
      <c r="D80" s="7"/>
      <c r="E80" s="7"/>
      <c r="F80" s="7" t="s">
        <v>83</v>
      </c>
      <c r="G80" s="7"/>
      <c r="H80" s="8">
        <v>12663.73</v>
      </c>
      <c r="I80" s="8">
        <v>23590</v>
      </c>
      <c r="J80" s="10">
        <v>17235.78</v>
      </c>
      <c r="K80" s="11">
        <v>19000</v>
      </c>
      <c r="M80" s="34"/>
    </row>
    <row r="81" spans="1:14">
      <c r="A81" s="7"/>
      <c r="B81" s="7"/>
      <c r="C81" s="7"/>
      <c r="D81" s="7"/>
      <c r="E81" s="38"/>
      <c r="F81" s="35" t="s">
        <v>84</v>
      </c>
      <c r="G81" s="35"/>
      <c r="H81" s="36">
        <v>1315.53</v>
      </c>
      <c r="I81" s="37">
        <v>9000</v>
      </c>
      <c r="J81" s="10">
        <v>9000</v>
      </c>
      <c r="K81" s="11">
        <v>9000</v>
      </c>
      <c r="L81" s="12" t="s">
        <v>64</v>
      </c>
      <c r="M81" s="34"/>
    </row>
    <row r="82" spans="1:14">
      <c r="A82" s="7"/>
      <c r="B82" s="7"/>
      <c r="C82" s="7"/>
      <c r="D82" s="7"/>
      <c r="E82" s="38"/>
      <c r="F82" s="38" t="s">
        <v>85</v>
      </c>
      <c r="G82" s="38"/>
      <c r="H82" s="39">
        <v>13000</v>
      </c>
      <c r="I82" s="39"/>
      <c r="J82" s="40">
        <v>25000</v>
      </c>
      <c r="K82" s="65">
        <v>50000</v>
      </c>
      <c r="L82" s="43" t="s">
        <v>86</v>
      </c>
      <c r="M82" s="34" t="s">
        <v>171</v>
      </c>
      <c r="N82" s="44"/>
    </row>
    <row r="83" spans="1:14" ht="19.5" thickBot="1">
      <c r="A83" s="7"/>
      <c r="B83" s="7"/>
      <c r="C83" s="7"/>
      <c r="D83" s="7"/>
      <c r="E83" s="7" t="s">
        <v>87</v>
      </c>
      <c r="F83" s="7"/>
      <c r="G83" s="7"/>
      <c r="H83" s="19">
        <f>ROUND(H68+SUM(H79:H82),5)</f>
        <v>165279.14000000001</v>
      </c>
      <c r="I83" s="45">
        <f>SUM(I79:I81)</f>
        <v>266500.07</v>
      </c>
      <c r="J83" s="41">
        <f>SUM(J79:J82)</f>
        <v>275099.98</v>
      </c>
      <c r="K83" s="15">
        <f>SUM(K79:K82)</f>
        <v>320130</v>
      </c>
      <c r="M83" s="34"/>
    </row>
    <row r="84" spans="1:14">
      <c r="A84" s="7"/>
      <c r="B84" s="7"/>
      <c r="C84" s="7"/>
      <c r="D84" s="7"/>
      <c r="E84" s="7" t="s">
        <v>88</v>
      </c>
      <c r="F84" s="7"/>
      <c r="G84" s="7"/>
      <c r="H84" s="8"/>
      <c r="I84" s="8"/>
      <c r="K84" s="11"/>
      <c r="M84" s="34"/>
    </row>
    <row r="85" spans="1:14">
      <c r="A85" s="7"/>
      <c r="B85" s="7"/>
      <c r="C85" s="7"/>
      <c r="D85" s="7"/>
      <c r="E85" s="7"/>
      <c r="F85" s="7" t="s">
        <v>89</v>
      </c>
      <c r="G85" s="7"/>
      <c r="H85" s="8">
        <v>3896.72</v>
      </c>
      <c r="I85" s="8">
        <v>3848</v>
      </c>
      <c r="J85" s="10">
        <v>5562.12</v>
      </c>
      <c r="K85" s="11">
        <v>5844</v>
      </c>
      <c r="M85" s="34"/>
    </row>
    <row r="86" spans="1:14">
      <c r="A86" s="7"/>
      <c r="B86" s="7"/>
      <c r="C86" s="7"/>
      <c r="D86" s="7"/>
      <c r="E86" s="7"/>
      <c r="F86" s="7" t="s">
        <v>90</v>
      </c>
      <c r="G86" s="7"/>
      <c r="H86" s="8">
        <v>2418.02</v>
      </c>
      <c r="I86" s="8">
        <v>10000</v>
      </c>
      <c r="J86" s="10">
        <v>5808.1</v>
      </c>
      <c r="K86" s="11">
        <v>4000</v>
      </c>
      <c r="M86" s="34"/>
    </row>
    <row r="87" spans="1:14">
      <c r="A87" s="7"/>
      <c r="B87" s="7"/>
      <c r="C87" s="7"/>
      <c r="D87" s="7"/>
      <c r="E87" s="7"/>
      <c r="F87" s="35" t="s">
        <v>91</v>
      </c>
      <c r="G87" s="38"/>
      <c r="H87" s="37">
        <v>0</v>
      </c>
      <c r="I87" s="37">
        <v>5000</v>
      </c>
      <c r="J87" s="46">
        <v>7000</v>
      </c>
      <c r="K87" s="11">
        <v>5000</v>
      </c>
      <c r="M87" s="34"/>
    </row>
    <row r="88" spans="1:14">
      <c r="A88" s="7"/>
      <c r="B88" s="7"/>
      <c r="C88" s="7"/>
      <c r="D88" s="7"/>
      <c r="E88" s="7"/>
      <c r="F88" s="7" t="s">
        <v>92</v>
      </c>
      <c r="G88" s="7"/>
      <c r="H88" s="8">
        <v>0</v>
      </c>
      <c r="I88" s="8">
        <v>500</v>
      </c>
      <c r="J88" s="10">
        <v>157.9</v>
      </c>
      <c r="K88" s="11">
        <v>200</v>
      </c>
      <c r="M88" s="34"/>
    </row>
    <row r="89" spans="1:14">
      <c r="A89" s="7"/>
      <c r="B89" s="7"/>
      <c r="C89" s="7"/>
      <c r="D89" s="7"/>
      <c r="E89" s="7" t="s">
        <v>93</v>
      </c>
      <c r="F89" s="7"/>
      <c r="G89" s="7"/>
      <c r="H89" s="8">
        <v>0</v>
      </c>
      <c r="I89" s="8">
        <v>500</v>
      </c>
      <c r="J89" s="10">
        <v>500</v>
      </c>
      <c r="K89" s="11">
        <v>500</v>
      </c>
      <c r="M89" s="34"/>
    </row>
    <row r="90" spans="1:14" ht="19.5" thickBot="1">
      <c r="A90" s="7"/>
      <c r="B90" s="7"/>
      <c r="C90" s="7"/>
      <c r="D90" s="7"/>
      <c r="E90" s="7"/>
      <c r="F90" s="7" t="s">
        <v>94</v>
      </c>
      <c r="G90" s="7"/>
      <c r="H90" s="13">
        <v>1295</v>
      </c>
      <c r="I90" s="20">
        <v>750</v>
      </c>
      <c r="J90" s="10">
        <v>1229.28</v>
      </c>
      <c r="K90" s="11">
        <v>1900</v>
      </c>
      <c r="M90" s="34"/>
    </row>
    <row r="91" spans="1:14" ht="19.5" thickBot="1">
      <c r="A91" s="7"/>
      <c r="B91" s="7"/>
      <c r="C91" s="7"/>
      <c r="D91" s="7"/>
      <c r="E91" s="7" t="s">
        <v>95</v>
      </c>
      <c r="F91" s="7"/>
      <c r="G91" s="7"/>
      <c r="H91" s="8">
        <f>ROUND(SUM(H84:H90),5)</f>
        <v>7609.74</v>
      </c>
      <c r="I91" s="13">
        <f>SUM(I85:I90)</f>
        <v>20598</v>
      </c>
      <c r="J91" s="41">
        <f>SUM(J84:J90)</f>
        <v>20257.400000000001</v>
      </c>
      <c r="K91" s="15">
        <f>SUM(K85:K90)</f>
        <v>17444</v>
      </c>
      <c r="M91" s="34"/>
    </row>
    <row r="92" spans="1:14">
      <c r="A92" s="7"/>
      <c r="B92" s="7"/>
      <c r="C92" s="7"/>
      <c r="D92" s="7"/>
      <c r="E92" s="7" t="s">
        <v>96</v>
      </c>
      <c r="F92" s="7"/>
      <c r="G92" s="7"/>
      <c r="H92" s="8"/>
      <c r="I92" s="8"/>
      <c r="K92" s="11"/>
      <c r="M92" s="34"/>
    </row>
    <row r="93" spans="1:14">
      <c r="A93" s="7"/>
      <c r="B93" s="7"/>
      <c r="C93" s="7"/>
      <c r="D93" s="7"/>
      <c r="E93" s="7"/>
      <c r="F93" s="7" t="s">
        <v>97</v>
      </c>
      <c r="G93" s="7"/>
      <c r="H93" s="8">
        <v>3602.03</v>
      </c>
      <c r="I93" s="8">
        <v>2426.7600000000002</v>
      </c>
      <c r="J93" s="10">
        <v>4117.1000000000004</v>
      </c>
      <c r="K93" s="11">
        <v>5500</v>
      </c>
      <c r="M93" s="34"/>
    </row>
    <row r="94" spans="1:14">
      <c r="A94" s="7"/>
      <c r="B94" s="7"/>
      <c r="C94" s="7"/>
      <c r="D94" s="7"/>
      <c r="E94" s="7"/>
      <c r="F94" s="7" t="s">
        <v>98</v>
      </c>
      <c r="G94" s="7"/>
      <c r="H94" s="8">
        <v>2676.26</v>
      </c>
      <c r="I94" s="8">
        <v>4280.4799999999996</v>
      </c>
      <c r="J94" s="10">
        <v>3504.9</v>
      </c>
      <c r="K94" s="11">
        <v>4100</v>
      </c>
      <c r="M94" s="34"/>
    </row>
    <row r="95" spans="1:14">
      <c r="A95" s="7"/>
      <c r="B95" s="7"/>
      <c r="C95" s="7"/>
      <c r="D95" s="7"/>
      <c r="E95" s="7" t="s">
        <v>99</v>
      </c>
      <c r="F95" s="7"/>
      <c r="G95" s="7"/>
      <c r="H95" s="8">
        <v>449.67</v>
      </c>
      <c r="I95" s="8">
        <v>1000</v>
      </c>
      <c r="J95" s="10">
        <v>1000</v>
      </c>
      <c r="K95" s="65">
        <v>3000</v>
      </c>
      <c r="M95" s="34" t="s">
        <v>167</v>
      </c>
    </row>
    <row r="96" spans="1:14">
      <c r="A96" s="7"/>
      <c r="B96" s="7"/>
      <c r="C96" s="7"/>
      <c r="D96" s="7"/>
      <c r="E96" s="7"/>
      <c r="F96" s="7" t="s">
        <v>100</v>
      </c>
      <c r="G96" s="7"/>
      <c r="H96" s="8">
        <v>0</v>
      </c>
      <c r="I96" s="8">
        <v>731.14</v>
      </c>
      <c r="J96" s="10">
        <v>108.82</v>
      </c>
      <c r="K96" s="11">
        <v>0</v>
      </c>
      <c r="M96" s="34"/>
    </row>
    <row r="97" spans="1:13">
      <c r="A97" s="7"/>
      <c r="B97" s="7"/>
      <c r="C97" s="7"/>
      <c r="D97" s="7"/>
      <c r="E97" s="7"/>
      <c r="F97" s="7" t="s">
        <v>101</v>
      </c>
      <c r="G97" s="7"/>
      <c r="H97" s="8">
        <v>0</v>
      </c>
      <c r="I97" s="8">
        <v>1500</v>
      </c>
      <c r="J97" s="10">
        <v>73.13</v>
      </c>
      <c r="K97" s="11">
        <v>0</v>
      </c>
      <c r="M97" s="34"/>
    </row>
    <row r="98" spans="1:13">
      <c r="A98" s="7"/>
      <c r="B98" s="7"/>
      <c r="C98" s="7"/>
      <c r="D98" s="7"/>
      <c r="E98" s="7" t="s">
        <v>102</v>
      </c>
      <c r="F98" s="7"/>
      <c r="G98" s="7"/>
      <c r="H98" s="8">
        <v>0</v>
      </c>
      <c r="I98" s="8">
        <v>323</v>
      </c>
      <c r="J98" s="10">
        <v>323</v>
      </c>
      <c r="K98" s="11">
        <v>500</v>
      </c>
      <c r="M98" s="34"/>
    </row>
    <row r="99" spans="1:13" ht="19.5" thickBot="1">
      <c r="A99" s="7"/>
      <c r="B99" s="7"/>
      <c r="C99" s="7"/>
      <c r="D99" s="7"/>
      <c r="E99" s="7"/>
      <c r="F99" s="7" t="s">
        <v>103</v>
      </c>
      <c r="G99" s="7"/>
      <c r="H99" s="13">
        <v>0</v>
      </c>
      <c r="I99" s="20">
        <v>150</v>
      </c>
      <c r="J99" s="10">
        <v>158.97999999999999</v>
      </c>
      <c r="K99" s="11">
        <v>165</v>
      </c>
      <c r="M99" s="34"/>
    </row>
    <row r="100" spans="1:13">
      <c r="A100" s="7"/>
      <c r="B100" s="7"/>
      <c r="C100" s="7"/>
      <c r="D100" s="7"/>
      <c r="E100" s="7" t="s">
        <v>104</v>
      </c>
      <c r="F100" s="7"/>
      <c r="G100" s="7"/>
      <c r="H100" s="8">
        <f>ROUND(SUM(H92:H99),5)</f>
        <v>6727.96</v>
      </c>
      <c r="I100" s="8">
        <f>SUM(I93:I99)</f>
        <v>10411.379999999999</v>
      </c>
      <c r="J100" s="41">
        <f>SUM(J93:J99)</f>
        <v>9285.9299999999985</v>
      </c>
      <c r="K100" s="15">
        <f>SUM(K93:K99)</f>
        <v>13265</v>
      </c>
      <c r="M100" s="34"/>
    </row>
    <row r="101" spans="1:13">
      <c r="A101" s="7"/>
      <c r="B101" s="7"/>
      <c r="C101" s="7"/>
      <c r="D101" s="7"/>
      <c r="E101" s="7" t="s">
        <v>105</v>
      </c>
      <c r="F101" s="7"/>
      <c r="G101" s="7"/>
      <c r="H101" s="8"/>
      <c r="I101" s="8"/>
      <c r="K101" s="11"/>
      <c r="M101" s="34"/>
    </row>
    <row r="102" spans="1:13">
      <c r="A102" s="7"/>
      <c r="B102" s="7"/>
      <c r="C102" s="7"/>
      <c r="D102" s="7"/>
      <c r="E102" s="7"/>
      <c r="F102" s="7" t="s">
        <v>106</v>
      </c>
      <c r="G102" s="7"/>
      <c r="H102" s="8">
        <v>1756.12</v>
      </c>
      <c r="I102" s="8">
        <v>3000</v>
      </c>
      <c r="J102" s="10">
        <v>1500</v>
      </c>
      <c r="K102" s="65">
        <v>15000</v>
      </c>
      <c r="M102" s="34" t="s">
        <v>168</v>
      </c>
    </row>
    <row r="103" spans="1:13">
      <c r="A103" s="7"/>
      <c r="B103" s="7"/>
      <c r="C103" s="7"/>
      <c r="D103" s="7"/>
      <c r="E103" s="7"/>
      <c r="F103" s="7" t="s">
        <v>107</v>
      </c>
      <c r="G103" s="7"/>
      <c r="H103" s="8">
        <v>7.5</v>
      </c>
      <c r="I103" s="8">
        <v>1000</v>
      </c>
      <c r="J103" s="10">
        <v>476.16</v>
      </c>
      <c r="K103" s="11">
        <v>500</v>
      </c>
      <c r="M103" s="34"/>
    </row>
    <row r="104" spans="1:13">
      <c r="A104" s="7"/>
      <c r="B104" s="7"/>
      <c r="C104" s="7"/>
      <c r="D104" s="7"/>
      <c r="E104" s="7"/>
      <c r="F104" s="7" t="s">
        <v>108</v>
      </c>
      <c r="G104" s="7"/>
      <c r="H104" s="8">
        <v>74.52</v>
      </c>
      <c r="I104" s="8">
        <v>193.62</v>
      </c>
      <c r="J104" s="10">
        <v>243.59</v>
      </c>
      <c r="K104" s="11">
        <v>250</v>
      </c>
      <c r="M104" s="34"/>
    </row>
    <row r="105" spans="1:13">
      <c r="A105" s="7"/>
      <c r="B105" s="7"/>
      <c r="C105" s="7"/>
      <c r="D105" s="7"/>
      <c r="E105" s="7"/>
      <c r="F105" s="7" t="s">
        <v>109</v>
      </c>
      <c r="G105" s="7"/>
      <c r="H105" s="8">
        <v>733.03</v>
      </c>
      <c r="I105" s="8">
        <v>187.92</v>
      </c>
      <c r="J105" s="10">
        <v>505.02</v>
      </c>
      <c r="K105" s="11">
        <v>1100</v>
      </c>
      <c r="M105" s="34"/>
    </row>
    <row r="106" spans="1:13">
      <c r="A106" s="7"/>
      <c r="B106" s="7"/>
      <c r="C106" s="7"/>
      <c r="D106" s="7"/>
      <c r="E106" s="7"/>
      <c r="F106" s="7" t="s">
        <v>110</v>
      </c>
      <c r="G106" s="7"/>
      <c r="H106" s="8">
        <v>757</v>
      </c>
      <c r="I106" s="8">
        <v>1893.8</v>
      </c>
      <c r="J106" s="10">
        <v>1344.72</v>
      </c>
      <c r="K106" s="11">
        <v>1200</v>
      </c>
      <c r="M106" s="34"/>
    </row>
    <row r="107" spans="1:13" ht="19.5" thickBot="1">
      <c r="A107" s="7"/>
      <c r="B107" s="7"/>
      <c r="C107" s="7"/>
      <c r="D107" s="7"/>
      <c r="E107" s="7"/>
      <c r="F107" s="7" t="s">
        <v>111</v>
      </c>
      <c r="G107" s="7"/>
      <c r="H107" s="13">
        <v>386.16</v>
      </c>
      <c r="I107" s="13">
        <v>460.75</v>
      </c>
      <c r="J107" s="10">
        <v>1500</v>
      </c>
      <c r="K107" s="11">
        <v>1500</v>
      </c>
      <c r="M107" s="34"/>
    </row>
    <row r="108" spans="1:13">
      <c r="A108" s="7"/>
      <c r="B108" s="7"/>
      <c r="C108" s="7"/>
      <c r="D108" s="7"/>
      <c r="E108" s="7" t="s">
        <v>112</v>
      </c>
      <c r="F108" s="7"/>
      <c r="G108" s="7"/>
      <c r="H108" s="8">
        <f>ROUND(SUM(H101:H107),5)</f>
        <v>3714.33</v>
      </c>
      <c r="I108" s="8">
        <f>ROUND(SUM(I102:I107),5)</f>
        <v>6736.09</v>
      </c>
      <c r="J108" s="41">
        <f>SUM(J102:J107)</f>
        <v>5569.49</v>
      </c>
      <c r="K108" s="15">
        <f>SUM(K101:K107)</f>
        <v>19550</v>
      </c>
      <c r="M108" s="34"/>
    </row>
    <row r="109" spans="1:13">
      <c r="A109" s="7"/>
      <c r="B109" s="7"/>
      <c r="C109" s="7"/>
      <c r="D109" s="7"/>
      <c r="E109" s="7" t="s">
        <v>113</v>
      </c>
      <c r="F109" s="7"/>
      <c r="G109" s="7"/>
      <c r="H109" s="8"/>
      <c r="K109" s="11"/>
      <c r="M109" s="34"/>
    </row>
    <row r="110" spans="1:13">
      <c r="A110" s="7"/>
      <c r="B110" s="7"/>
      <c r="C110" s="7"/>
      <c r="D110" s="7"/>
      <c r="E110" s="7"/>
      <c r="F110" s="7" t="s">
        <v>114</v>
      </c>
      <c r="G110" s="7"/>
      <c r="H110" s="8">
        <v>0</v>
      </c>
      <c r="I110" s="8">
        <v>750</v>
      </c>
      <c r="J110" s="10">
        <v>1447.79</v>
      </c>
      <c r="K110" s="11">
        <v>1450</v>
      </c>
      <c r="M110" s="34"/>
    </row>
    <row r="111" spans="1:13">
      <c r="A111" s="7"/>
      <c r="B111" s="7"/>
      <c r="C111" s="7"/>
      <c r="D111" s="7"/>
      <c r="E111" s="7" t="s">
        <v>115</v>
      </c>
      <c r="F111" s="7"/>
      <c r="G111" s="7"/>
      <c r="H111" s="8">
        <v>615</v>
      </c>
      <c r="I111" s="8">
        <v>700</v>
      </c>
      <c r="J111" s="10">
        <v>700</v>
      </c>
      <c r="K111" s="11">
        <v>700</v>
      </c>
      <c r="M111" s="34"/>
    </row>
    <row r="112" spans="1:13">
      <c r="A112" s="7"/>
      <c r="B112" s="7"/>
      <c r="C112" s="7"/>
      <c r="D112" s="7"/>
      <c r="E112" s="7"/>
      <c r="F112" s="7" t="s">
        <v>116</v>
      </c>
      <c r="G112" s="7"/>
      <c r="H112" s="8">
        <v>738.42</v>
      </c>
      <c r="I112" s="8">
        <v>700</v>
      </c>
      <c r="J112" s="10">
        <v>732.08</v>
      </c>
      <c r="K112" s="11">
        <v>746</v>
      </c>
      <c r="M112" s="34"/>
    </row>
    <row r="113" spans="1:13">
      <c r="A113" s="7"/>
      <c r="B113" s="7"/>
      <c r="C113" s="7"/>
      <c r="D113" s="7"/>
      <c r="E113" s="7" t="s">
        <v>117</v>
      </c>
      <c r="F113" s="7"/>
      <c r="G113" s="7"/>
      <c r="H113" s="8">
        <v>659.14</v>
      </c>
      <c r="I113" s="8">
        <v>0</v>
      </c>
      <c r="J113" s="10">
        <v>500</v>
      </c>
      <c r="K113" s="11">
        <v>660</v>
      </c>
      <c r="M113" s="34"/>
    </row>
    <row r="114" spans="1:13">
      <c r="A114" s="7"/>
      <c r="B114" s="7"/>
      <c r="C114" s="7"/>
      <c r="D114" s="7"/>
      <c r="E114" s="7" t="s">
        <v>118</v>
      </c>
      <c r="F114" s="7"/>
      <c r="G114" s="7"/>
      <c r="H114" s="8">
        <v>659.13</v>
      </c>
      <c r="I114" s="8">
        <v>0</v>
      </c>
      <c r="J114" s="10">
        <v>500</v>
      </c>
      <c r="K114" s="11">
        <v>660</v>
      </c>
      <c r="M114" s="34"/>
    </row>
    <row r="115" spans="1:13" ht="19.5" thickBot="1">
      <c r="A115" s="7"/>
      <c r="B115" s="7"/>
      <c r="C115" s="7"/>
      <c r="D115" s="7"/>
      <c r="E115" s="7"/>
      <c r="F115" s="7" t="s">
        <v>119</v>
      </c>
      <c r="G115" s="7"/>
      <c r="H115" s="13">
        <v>315.44</v>
      </c>
      <c r="J115" s="10">
        <v>75</v>
      </c>
      <c r="K115" s="11">
        <v>500</v>
      </c>
      <c r="M115" s="34"/>
    </row>
    <row r="116" spans="1:13">
      <c r="A116" s="7"/>
      <c r="B116" s="7"/>
      <c r="C116" s="7"/>
      <c r="D116" s="7"/>
      <c r="E116" s="7" t="s">
        <v>120</v>
      </c>
      <c r="F116" s="7"/>
      <c r="G116" s="7"/>
      <c r="H116" s="8">
        <f>ROUND(SUM(H109:H115),5)</f>
        <v>2987.13</v>
      </c>
      <c r="I116" s="8">
        <f>SUM(I110:I115)</f>
        <v>2150</v>
      </c>
      <c r="J116" s="41">
        <f>SUM(J110:J115)</f>
        <v>3954.87</v>
      </c>
      <c r="K116" s="15">
        <f>SUM(K109:K115)</f>
        <v>4716</v>
      </c>
      <c r="M116" s="34"/>
    </row>
    <row r="117" spans="1:13">
      <c r="A117" s="7"/>
      <c r="B117" s="7"/>
      <c r="C117" s="7"/>
      <c r="D117" s="7"/>
      <c r="E117" s="7" t="s">
        <v>121</v>
      </c>
      <c r="F117" s="7"/>
      <c r="G117" s="7"/>
      <c r="H117" s="8"/>
      <c r="I117" s="8"/>
      <c r="K117" s="11"/>
      <c r="M117" s="34"/>
    </row>
    <row r="118" spans="1:13">
      <c r="A118" s="7"/>
      <c r="B118" s="7"/>
      <c r="C118" s="7"/>
      <c r="D118" s="7"/>
      <c r="E118" s="7"/>
      <c r="F118" s="7" t="s">
        <v>122</v>
      </c>
      <c r="G118" s="7"/>
      <c r="H118" s="8">
        <v>733.35</v>
      </c>
      <c r="I118" s="8">
        <v>690</v>
      </c>
      <c r="J118" s="10">
        <v>975.35</v>
      </c>
      <c r="K118" s="11">
        <v>1100</v>
      </c>
      <c r="M118" s="34"/>
    </row>
    <row r="119" spans="1:13">
      <c r="A119" s="7"/>
      <c r="B119" s="7"/>
      <c r="C119" s="7"/>
      <c r="D119" s="7"/>
      <c r="E119" s="7"/>
      <c r="F119" s="7" t="s">
        <v>123</v>
      </c>
      <c r="G119" s="7"/>
      <c r="H119" s="8">
        <v>36.85</v>
      </c>
      <c r="I119" s="8">
        <v>727.5</v>
      </c>
      <c r="J119" s="10">
        <v>21.04</v>
      </c>
      <c r="K119" s="11">
        <v>500</v>
      </c>
      <c r="M119" s="34"/>
    </row>
    <row r="120" spans="1:13">
      <c r="A120" s="7"/>
      <c r="B120" s="7"/>
      <c r="C120" s="7"/>
      <c r="D120" s="7"/>
      <c r="E120" s="7"/>
      <c r="F120" s="7" t="s">
        <v>124</v>
      </c>
      <c r="G120" s="7"/>
      <c r="H120" s="8">
        <v>48.8</v>
      </c>
      <c r="I120" s="8">
        <v>275</v>
      </c>
      <c r="J120" s="10">
        <v>100</v>
      </c>
      <c r="K120" s="11">
        <v>100</v>
      </c>
      <c r="M120" s="34"/>
    </row>
    <row r="121" spans="1:13">
      <c r="A121" s="7"/>
      <c r="B121" s="7"/>
      <c r="C121" s="7"/>
      <c r="D121" s="7"/>
      <c r="E121" s="7" t="s">
        <v>125</v>
      </c>
      <c r="F121" s="7"/>
      <c r="G121" s="7"/>
      <c r="H121" s="8">
        <v>3800</v>
      </c>
      <c r="I121" s="8">
        <v>100</v>
      </c>
      <c r="J121" s="10">
        <v>3000</v>
      </c>
      <c r="K121" s="65">
        <v>3000</v>
      </c>
      <c r="L121" t="s">
        <v>126</v>
      </c>
      <c r="M121" s="34" t="s">
        <v>172</v>
      </c>
    </row>
    <row r="122" spans="1:13">
      <c r="A122" s="7"/>
      <c r="B122" s="7"/>
      <c r="C122" s="7"/>
      <c r="D122" s="7"/>
      <c r="E122" s="7" t="s">
        <v>127</v>
      </c>
      <c r="F122" s="7"/>
      <c r="G122" s="7"/>
      <c r="H122" s="8">
        <v>0</v>
      </c>
      <c r="I122" s="8">
        <v>0</v>
      </c>
      <c r="J122" s="10">
        <v>100</v>
      </c>
      <c r="K122" s="11">
        <v>0</v>
      </c>
      <c r="M122" s="34"/>
    </row>
    <row r="123" spans="1:13">
      <c r="A123" s="7"/>
      <c r="B123" s="7"/>
      <c r="C123" s="7"/>
      <c r="D123" s="7"/>
      <c r="E123" s="7"/>
      <c r="F123" s="7" t="s">
        <v>128</v>
      </c>
      <c r="G123" s="7"/>
      <c r="H123" s="8">
        <v>7046.41</v>
      </c>
      <c r="I123" s="8">
        <v>5000</v>
      </c>
      <c r="J123" s="10">
        <v>5000</v>
      </c>
      <c r="K123" s="11">
        <v>14000</v>
      </c>
      <c r="L123" t="s">
        <v>129</v>
      </c>
      <c r="M123" s="34" t="s">
        <v>173</v>
      </c>
    </row>
    <row r="124" spans="1:13">
      <c r="A124" s="7"/>
      <c r="B124" s="7"/>
      <c r="C124" s="7"/>
      <c r="D124" s="7"/>
      <c r="E124" s="7"/>
      <c r="F124" s="7" t="s">
        <v>130</v>
      </c>
      <c r="G124" s="7"/>
      <c r="H124" s="8">
        <v>2042</v>
      </c>
      <c r="I124" s="8">
        <v>500</v>
      </c>
      <c r="J124" s="10">
        <v>1375</v>
      </c>
      <c r="K124" s="65">
        <v>10000</v>
      </c>
      <c r="M124" s="34" t="s">
        <v>169</v>
      </c>
    </row>
    <row r="125" spans="1:13" ht="19.5" thickBot="1">
      <c r="A125" s="7"/>
      <c r="B125" s="7"/>
      <c r="C125" s="7"/>
      <c r="D125" s="7"/>
      <c r="E125" s="7"/>
      <c r="F125" s="7" t="s">
        <v>131</v>
      </c>
      <c r="G125" s="7"/>
      <c r="H125" s="13">
        <v>775</v>
      </c>
      <c r="I125" s="13">
        <v>949.3</v>
      </c>
      <c r="J125" s="10">
        <v>556.4</v>
      </c>
      <c r="K125" s="11">
        <v>1165</v>
      </c>
      <c r="M125" s="34"/>
    </row>
    <row r="126" spans="1:13">
      <c r="A126" s="7"/>
      <c r="B126" s="7"/>
      <c r="C126" s="7"/>
      <c r="D126" s="7"/>
      <c r="E126" s="7" t="s">
        <v>132</v>
      </c>
      <c r="F126" s="7"/>
      <c r="G126" s="7"/>
      <c r="H126" s="8">
        <f>ROUND(SUM(H117:H125),5)</f>
        <v>14482.41</v>
      </c>
      <c r="I126" s="8">
        <f>ROUND(SUM(I118:I125),5)</f>
        <v>8241.7999999999993</v>
      </c>
      <c r="J126" s="41">
        <f>SUM(J118:J125)</f>
        <v>11127.789999999999</v>
      </c>
      <c r="K126" s="15">
        <f>SUM(K117:K125)</f>
        <v>29865</v>
      </c>
      <c r="M126" s="34"/>
    </row>
    <row r="127" spans="1:13">
      <c r="A127" s="7"/>
      <c r="B127" s="7"/>
      <c r="C127" s="7"/>
      <c r="D127" s="7"/>
      <c r="E127" s="7" t="s">
        <v>133</v>
      </c>
      <c r="F127" s="7"/>
      <c r="G127" s="7"/>
      <c r="H127" s="8"/>
      <c r="I127" s="8"/>
      <c r="K127" s="11"/>
      <c r="M127" s="34"/>
    </row>
    <row r="128" spans="1:13">
      <c r="A128" s="7"/>
      <c r="B128" s="7"/>
      <c r="C128" s="7"/>
      <c r="D128" s="7"/>
      <c r="E128" s="38"/>
      <c r="F128" s="35" t="s">
        <v>134</v>
      </c>
      <c r="G128" s="35"/>
      <c r="H128" s="37">
        <v>9683.0300000000007</v>
      </c>
      <c r="I128" s="37"/>
      <c r="J128" s="46">
        <v>8000</v>
      </c>
      <c r="K128" s="11">
        <v>6000</v>
      </c>
      <c r="L128" s="47" t="s">
        <v>135</v>
      </c>
      <c r="M128" s="34" t="s">
        <v>170</v>
      </c>
    </row>
    <row r="129" spans="1:13">
      <c r="A129" s="7"/>
      <c r="B129" s="7"/>
      <c r="C129" s="7"/>
      <c r="D129" s="7"/>
      <c r="E129" s="7"/>
      <c r="F129" s="7" t="s">
        <v>136</v>
      </c>
      <c r="G129" s="7"/>
      <c r="H129" s="8">
        <v>51487.05</v>
      </c>
      <c r="I129" s="48">
        <v>43500</v>
      </c>
      <c r="J129" s="10">
        <v>120000</v>
      </c>
      <c r="K129" s="11">
        <v>120000</v>
      </c>
      <c r="L129" s="49" t="s">
        <v>137</v>
      </c>
      <c r="M129" s="34"/>
    </row>
    <row r="130" spans="1:13">
      <c r="A130" s="7"/>
      <c r="B130" s="7"/>
      <c r="C130" s="7"/>
      <c r="D130" s="7"/>
      <c r="E130" s="7" t="s">
        <v>138</v>
      </c>
      <c r="F130" s="7"/>
      <c r="G130" s="7"/>
      <c r="H130" s="8"/>
      <c r="I130" s="50">
        <v>250</v>
      </c>
      <c r="K130" s="11"/>
      <c r="M130" s="34"/>
    </row>
    <row r="131" spans="1:13" ht="19.5" thickBot="1">
      <c r="A131" s="7"/>
      <c r="B131" s="7"/>
      <c r="C131" s="7"/>
      <c r="D131" s="7"/>
      <c r="E131" s="7"/>
      <c r="F131" s="7" t="s">
        <v>139</v>
      </c>
      <c r="G131" s="7"/>
      <c r="H131" s="13">
        <v>3746</v>
      </c>
      <c r="I131" s="51">
        <v>3400</v>
      </c>
      <c r="J131" s="10">
        <v>3591.12</v>
      </c>
      <c r="K131" s="11">
        <v>4000</v>
      </c>
      <c r="M131" s="34"/>
    </row>
    <row r="132" spans="1:13">
      <c r="A132" s="7"/>
      <c r="B132" s="7"/>
      <c r="C132" s="7"/>
      <c r="D132" s="7"/>
      <c r="E132" s="7" t="s">
        <v>140</v>
      </c>
      <c r="F132" s="7"/>
      <c r="G132" s="7"/>
      <c r="H132" s="8">
        <f>ROUND(SUM(H127:H131),5)</f>
        <v>64916.08</v>
      </c>
      <c r="I132" s="48">
        <f>SUM(I129:I131)</f>
        <v>47150</v>
      </c>
      <c r="J132" s="41">
        <f>SUM(J128:J131)</f>
        <v>131591.12</v>
      </c>
      <c r="K132" s="15">
        <f>SUM(K127:K131)</f>
        <v>130000</v>
      </c>
      <c r="M132" s="34"/>
    </row>
    <row r="133" spans="1:13">
      <c r="A133" s="7"/>
      <c r="B133" s="7"/>
      <c r="C133" s="7"/>
      <c r="D133" s="7"/>
      <c r="E133" s="7" t="s">
        <v>141</v>
      </c>
      <c r="F133" s="7"/>
      <c r="G133" s="7"/>
      <c r="H133" s="8"/>
      <c r="I133" s="48"/>
      <c r="K133" s="11"/>
      <c r="M133" s="34"/>
    </row>
    <row r="134" spans="1:13">
      <c r="A134" s="7"/>
      <c r="B134" s="7"/>
      <c r="C134" s="7"/>
      <c r="D134" s="7"/>
      <c r="E134" s="7"/>
      <c r="F134" s="7" t="s">
        <v>142</v>
      </c>
      <c r="G134" s="7"/>
      <c r="H134" s="8">
        <v>2117.14</v>
      </c>
      <c r="I134" s="48">
        <v>1000</v>
      </c>
      <c r="J134" s="10">
        <v>1972.11</v>
      </c>
      <c r="K134" s="11">
        <v>3200</v>
      </c>
      <c r="M134" s="34"/>
    </row>
    <row r="135" spans="1:13">
      <c r="A135" s="7"/>
      <c r="B135" s="7"/>
      <c r="C135" s="7"/>
      <c r="D135" s="7"/>
      <c r="E135" s="7"/>
      <c r="F135" s="7" t="s">
        <v>143</v>
      </c>
      <c r="G135" s="7"/>
      <c r="H135" s="8">
        <v>4216</v>
      </c>
      <c r="I135" s="52">
        <v>3346</v>
      </c>
      <c r="J135" s="10">
        <v>4044.56</v>
      </c>
      <c r="K135" s="11">
        <v>4388</v>
      </c>
      <c r="M135" s="34"/>
    </row>
    <row r="136" spans="1:13">
      <c r="A136" s="7"/>
      <c r="B136" s="7"/>
      <c r="C136" s="7"/>
      <c r="D136" s="7"/>
      <c r="E136" s="7"/>
      <c r="F136" s="7" t="s">
        <v>144</v>
      </c>
      <c r="G136" s="7"/>
      <c r="H136" s="8">
        <v>0</v>
      </c>
      <c r="I136" s="52"/>
      <c r="J136" s="10">
        <v>157.69999999999999</v>
      </c>
      <c r="K136" s="11">
        <v>160</v>
      </c>
      <c r="M136" s="34"/>
    </row>
    <row r="137" spans="1:13">
      <c r="A137" s="7"/>
      <c r="B137" s="7"/>
      <c r="C137" s="7"/>
      <c r="D137" s="7"/>
      <c r="E137" s="7"/>
      <c r="F137" s="7" t="s">
        <v>145</v>
      </c>
      <c r="G137" s="7"/>
      <c r="H137" s="8">
        <v>875</v>
      </c>
      <c r="I137" s="53">
        <v>2300</v>
      </c>
      <c r="J137" s="10">
        <v>2236</v>
      </c>
      <c r="K137" s="11">
        <v>2300</v>
      </c>
      <c r="M137" s="34"/>
    </row>
    <row r="138" spans="1:13">
      <c r="A138" s="7"/>
      <c r="B138" s="7"/>
      <c r="C138" s="7"/>
      <c r="D138" s="7"/>
      <c r="E138" s="7"/>
      <c r="F138" s="7" t="s">
        <v>146</v>
      </c>
      <c r="G138" s="7"/>
      <c r="H138" s="8">
        <v>658.59</v>
      </c>
      <c r="I138" s="53">
        <v>231.25</v>
      </c>
      <c r="J138" s="10">
        <v>826.53</v>
      </c>
      <c r="K138" s="11">
        <v>1500</v>
      </c>
      <c r="M138" s="34"/>
    </row>
    <row r="139" spans="1:13">
      <c r="A139" s="7"/>
      <c r="B139" s="7"/>
      <c r="C139" s="7"/>
      <c r="D139" s="7"/>
      <c r="E139" s="7"/>
      <c r="F139" s="7" t="s">
        <v>147</v>
      </c>
      <c r="G139" s="7"/>
      <c r="H139" s="8">
        <v>370.62</v>
      </c>
      <c r="I139" s="53">
        <v>350</v>
      </c>
      <c r="J139" s="10">
        <v>313.76</v>
      </c>
      <c r="K139" s="11">
        <v>400</v>
      </c>
      <c r="M139" s="34"/>
    </row>
    <row r="140" spans="1:13">
      <c r="A140" s="7"/>
      <c r="B140" s="7"/>
      <c r="C140" s="7"/>
      <c r="D140" s="7"/>
      <c r="E140" s="7"/>
      <c r="F140" s="7" t="s">
        <v>148</v>
      </c>
      <c r="G140" s="7"/>
      <c r="H140" s="8">
        <v>1296</v>
      </c>
      <c r="I140" s="53">
        <v>2500</v>
      </c>
      <c r="J140" s="10">
        <v>2035.28</v>
      </c>
      <c r="K140" s="11">
        <v>2000</v>
      </c>
      <c r="M140" s="34"/>
    </row>
    <row r="141" spans="1:13">
      <c r="A141" s="7"/>
      <c r="B141" s="7"/>
      <c r="C141" s="7"/>
      <c r="D141" s="7"/>
      <c r="E141" s="7"/>
      <c r="F141" s="7" t="s">
        <v>149</v>
      </c>
      <c r="G141" s="7"/>
      <c r="H141" s="8">
        <v>4635.95</v>
      </c>
      <c r="I141" s="53">
        <v>5100</v>
      </c>
      <c r="J141" s="10">
        <v>6852.87</v>
      </c>
      <c r="K141" s="11">
        <v>7000</v>
      </c>
      <c r="M141" s="34"/>
    </row>
    <row r="142" spans="1:13">
      <c r="A142" s="7"/>
      <c r="B142" s="7"/>
      <c r="C142" s="7"/>
      <c r="D142" s="7"/>
      <c r="E142" s="7"/>
      <c r="F142" s="7" t="s">
        <v>150</v>
      </c>
      <c r="G142" s="7"/>
      <c r="H142" s="8">
        <v>250.06</v>
      </c>
      <c r="I142" s="53">
        <v>525</v>
      </c>
      <c r="J142" s="10">
        <v>5000</v>
      </c>
      <c r="K142" s="11">
        <v>5000</v>
      </c>
      <c r="M142" s="34"/>
    </row>
    <row r="143" spans="1:13">
      <c r="A143" s="7"/>
      <c r="B143" s="7"/>
      <c r="C143" s="7"/>
      <c r="D143" s="7"/>
      <c r="E143" s="7"/>
      <c r="F143" s="7" t="s">
        <v>151</v>
      </c>
      <c r="G143" s="7"/>
      <c r="H143" s="8">
        <v>0</v>
      </c>
      <c r="I143" s="53">
        <v>200</v>
      </c>
      <c r="J143" s="10">
        <v>100</v>
      </c>
      <c r="K143" s="11">
        <v>100</v>
      </c>
      <c r="M143" s="34"/>
    </row>
    <row r="144" spans="1:13">
      <c r="A144" s="7"/>
      <c r="B144" s="7"/>
      <c r="C144" s="7"/>
      <c r="D144" s="7"/>
      <c r="E144" s="7"/>
      <c r="F144" s="7" t="s">
        <v>152</v>
      </c>
      <c r="G144" s="7"/>
      <c r="H144" s="8">
        <v>584.02</v>
      </c>
      <c r="I144" s="53">
        <v>751.28</v>
      </c>
      <c r="J144" s="10">
        <v>1087.02</v>
      </c>
      <c r="K144" s="11">
        <v>1000</v>
      </c>
      <c r="M144" s="34"/>
    </row>
    <row r="145" spans="1:13" ht="19.5" thickBot="1">
      <c r="A145" s="7"/>
      <c r="B145" s="7"/>
      <c r="C145" s="7"/>
      <c r="D145" s="7"/>
      <c r="E145" s="7"/>
      <c r="F145" s="7" t="s">
        <v>153</v>
      </c>
      <c r="G145" s="7"/>
      <c r="H145" s="13">
        <v>0</v>
      </c>
      <c r="I145" s="54">
        <v>450</v>
      </c>
      <c r="J145" s="10">
        <v>468</v>
      </c>
      <c r="K145" s="11">
        <v>500</v>
      </c>
      <c r="M145" s="34"/>
    </row>
    <row r="146" spans="1:13">
      <c r="A146" s="7"/>
      <c r="B146" s="7"/>
      <c r="C146" s="7"/>
      <c r="D146" s="7"/>
      <c r="E146" s="7" t="s">
        <v>154</v>
      </c>
      <c r="F146" s="7"/>
      <c r="G146" s="7"/>
      <c r="H146" s="8">
        <f>ROUND(SUM(H133:H145),5)</f>
        <v>15003.38</v>
      </c>
      <c r="I146" s="53">
        <f>SUM(I134:I145)</f>
        <v>16753.53</v>
      </c>
      <c r="J146" s="41">
        <f>SUM(J134:J145)</f>
        <v>25093.83</v>
      </c>
      <c r="K146" s="15">
        <f>SUM(K134:K145)</f>
        <v>27548</v>
      </c>
      <c r="M146" s="34"/>
    </row>
    <row r="147" spans="1:13">
      <c r="A147" s="7"/>
      <c r="B147" s="7"/>
      <c r="C147" s="7"/>
      <c r="D147" s="7"/>
      <c r="E147" s="7" t="s">
        <v>155</v>
      </c>
      <c r="F147" s="7"/>
      <c r="G147" s="7"/>
      <c r="H147" s="8"/>
      <c r="I147" s="53"/>
      <c r="K147" s="11"/>
      <c r="M147" s="34"/>
    </row>
    <row r="148" spans="1:13">
      <c r="A148" s="7"/>
      <c r="B148" s="7"/>
      <c r="C148" s="7"/>
      <c r="D148" s="7"/>
      <c r="E148" s="7"/>
      <c r="F148" s="7" t="s">
        <v>156</v>
      </c>
      <c r="G148" s="7"/>
      <c r="H148" s="8">
        <v>488.28</v>
      </c>
      <c r="I148" s="53">
        <v>500</v>
      </c>
      <c r="J148" s="10">
        <v>488.05</v>
      </c>
      <c r="K148" s="11">
        <v>503.28</v>
      </c>
      <c r="M148" s="34"/>
    </row>
    <row r="149" spans="1:13" ht="19.5" thickBot="1">
      <c r="A149" s="7"/>
      <c r="B149" s="7"/>
      <c r="C149" s="7"/>
      <c r="D149" s="7"/>
      <c r="E149" s="7"/>
      <c r="F149" s="7" t="s">
        <v>157</v>
      </c>
      <c r="G149" s="7"/>
      <c r="H149" s="8">
        <v>13800.22</v>
      </c>
      <c r="I149" s="54">
        <v>24600</v>
      </c>
      <c r="J149" s="10">
        <v>23695.68</v>
      </c>
      <c r="K149" s="11">
        <v>24000</v>
      </c>
      <c r="M149" s="34"/>
    </row>
    <row r="150" spans="1:13" ht="19.5" thickBot="1">
      <c r="A150" s="7"/>
      <c r="B150" s="7"/>
      <c r="C150" s="7"/>
      <c r="D150" s="7"/>
      <c r="E150" s="7" t="s">
        <v>158</v>
      </c>
      <c r="F150" s="7"/>
      <c r="G150" s="7"/>
      <c r="H150" s="55">
        <f>ROUND(SUM(H147:H149),5)</f>
        <v>14288.5</v>
      </c>
      <c r="I150" s="53">
        <f>SUM(I148:I149)</f>
        <v>25100</v>
      </c>
      <c r="J150" s="41">
        <f>SUM(J147:J149)</f>
        <v>24183.73</v>
      </c>
      <c r="K150" s="30">
        <f>SUM(K148,K149)</f>
        <v>24503.279999999999</v>
      </c>
      <c r="M150" s="34"/>
    </row>
    <row r="151" spans="1:13" ht="19.5" thickBot="1">
      <c r="A151" s="7"/>
      <c r="B151" s="7"/>
      <c r="C151" s="7"/>
      <c r="D151" s="7" t="s">
        <v>159</v>
      </c>
      <c r="E151" s="7"/>
      <c r="F151" s="7"/>
      <c r="G151" s="7"/>
      <c r="H151" s="56">
        <f>SUM(H67,H83,H91,H100,H108,H116,H126,H132,H146,H150)</f>
        <v>379897.76</v>
      </c>
      <c r="I151" s="53">
        <f>SUM(T51)</f>
        <v>0</v>
      </c>
      <c r="J151" s="57">
        <f>SUM(J67,J83,J91,J100,J108,J116,J126,J132,J146,J150)</f>
        <v>636395.64999999991</v>
      </c>
      <c r="K151" s="33">
        <f>SUM(K67,K83,K91,K100,K108,K116,K126,K132,K146,K150)</f>
        <v>698124.28</v>
      </c>
    </row>
    <row r="152" spans="1:13" ht="19.5" thickBot="1">
      <c r="A152" s="7"/>
      <c r="B152" s="7" t="s">
        <v>160</v>
      </c>
      <c r="C152" s="7"/>
      <c r="D152" s="7"/>
      <c r="E152" s="7"/>
      <c r="F152" s="7"/>
      <c r="G152" s="7"/>
      <c r="H152" s="58" t="str">
        <f>IMSUB(H38,H151)</f>
        <v>282912.81</v>
      </c>
      <c r="I152" s="53"/>
      <c r="J152" s="59">
        <v>79813.97</v>
      </c>
      <c r="K152" s="30">
        <v>151791.32</v>
      </c>
    </row>
    <row r="153" spans="1:13" s="24" customFormat="1" ht="19.5" thickBot="1">
      <c r="A153" s="7" t="s">
        <v>161</v>
      </c>
      <c r="B153" s="7"/>
      <c r="C153" s="7"/>
      <c r="D153" s="7"/>
      <c r="E153" s="7"/>
      <c r="F153" s="7"/>
      <c r="G153" s="7"/>
      <c r="H153" s="60" t="str">
        <f>H152</f>
        <v>282912.81</v>
      </c>
      <c r="I153" s="61"/>
      <c r="J153" s="62">
        <f>SUM(J38-J151)</f>
        <v>47761.060000000172</v>
      </c>
      <c r="K153" s="63">
        <f>SUM(K38-K151)</f>
        <v>58227.719999999972</v>
      </c>
      <c r="L153" s="23"/>
    </row>
    <row r="154" spans="1:13" ht="19.5" thickTop="1">
      <c r="I154" s="53"/>
      <c r="J154" s="18"/>
      <c r="K154" s="64"/>
      <c r="L154" s="64"/>
    </row>
    <row r="155" spans="1:13">
      <c r="I155" s="53"/>
      <c r="J155" s="18"/>
      <c r="K155" s="64"/>
      <c r="L155" s="64"/>
    </row>
    <row r="156" spans="1:13">
      <c r="I156" s="53"/>
      <c r="J156" s="18"/>
      <c r="K156" s="64"/>
      <c r="L156" s="64"/>
    </row>
    <row r="157" spans="1:13">
      <c r="I157" s="53"/>
      <c r="J157" s="18"/>
      <c r="K157" s="64"/>
      <c r="L157" s="64"/>
    </row>
    <row r="158" spans="1:13">
      <c r="I158" s="53"/>
      <c r="J158" s="18"/>
      <c r="K158" s="64"/>
      <c r="L158" s="64"/>
    </row>
    <row r="159" spans="1:13">
      <c r="I159" s="53"/>
      <c r="J159" s="18"/>
      <c r="K159" s="64"/>
      <c r="L159" s="64"/>
    </row>
    <row r="160" spans="1:13">
      <c r="I160" s="53"/>
      <c r="J160" s="18"/>
      <c r="K160" s="64"/>
      <c r="L160" s="64"/>
    </row>
    <row r="161" spans="1:12">
      <c r="I161" s="53"/>
      <c r="J161" s="18"/>
      <c r="K161" s="64"/>
      <c r="L161" s="64"/>
    </row>
    <row r="162" spans="1:12">
      <c r="I162" s="8"/>
      <c r="J162" s="18"/>
      <c r="K162" s="64"/>
      <c r="L162" s="64"/>
    </row>
    <row r="163" spans="1:12">
      <c r="I163" s="8"/>
      <c r="J163" s="18"/>
      <c r="K163" s="64"/>
      <c r="L163" s="64"/>
    </row>
    <row r="164" spans="1:12">
      <c r="J164" s="18"/>
      <c r="K164" s="64"/>
      <c r="L164" s="64"/>
    </row>
    <row r="165" spans="1:12">
      <c r="A165"/>
      <c r="B165"/>
      <c r="C165"/>
      <c r="D165"/>
      <c r="E165"/>
      <c r="F165"/>
      <c r="G165"/>
      <c r="H165"/>
      <c r="I165"/>
      <c r="J165" s="18"/>
      <c r="K165" s="64"/>
      <c r="L165" s="64"/>
    </row>
    <row r="166" spans="1:12">
      <c r="A166"/>
      <c r="B166"/>
      <c r="C166"/>
      <c r="D166"/>
      <c r="E166"/>
      <c r="F166"/>
      <c r="G166"/>
      <c r="H166"/>
      <c r="I166"/>
      <c r="J166" s="18"/>
      <c r="K166" s="64"/>
      <c r="L166" s="64"/>
    </row>
    <row r="167" spans="1:12">
      <c r="A167"/>
      <c r="B167"/>
      <c r="C167"/>
      <c r="D167"/>
      <c r="E167"/>
      <c r="F167"/>
      <c r="G167"/>
      <c r="H167"/>
      <c r="I167"/>
      <c r="J167" s="18"/>
      <c r="K167" s="64"/>
      <c r="L167" s="64"/>
    </row>
    <row r="168" spans="1:12">
      <c r="A168"/>
      <c r="B168"/>
      <c r="C168"/>
      <c r="D168"/>
      <c r="E168"/>
      <c r="F168"/>
      <c r="G168"/>
      <c r="H168"/>
      <c r="I168"/>
      <c r="J168" s="18"/>
      <c r="K168" s="64"/>
      <c r="L168" s="64"/>
    </row>
    <row r="169" spans="1:12">
      <c r="A169"/>
      <c r="B169"/>
      <c r="C169"/>
      <c r="D169"/>
      <c r="E169"/>
      <c r="F169"/>
      <c r="G169"/>
      <c r="H169"/>
      <c r="I169"/>
      <c r="J169" s="18"/>
      <c r="K169" s="64"/>
      <c r="L169" s="64"/>
    </row>
    <row r="170" spans="1:12">
      <c r="A170"/>
      <c r="B170"/>
      <c r="C170"/>
      <c r="D170"/>
      <c r="E170"/>
      <c r="F170"/>
      <c r="G170"/>
      <c r="H170"/>
      <c r="I170"/>
      <c r="J170" s="18"/>
      <c r="K170" s="64"/>
      <c r="L170" s="64"/>
    </row>
    <row r="171" spans="1:12">
      <c r="A171"/>
      <c r="B171"/>
      <c r="C171"/>
      <c r="D171"/>
      <c r="E171"/>
      <c r="F171"/>
      <c r="G171"/>
      <c r="H171"/>
      <c r="I171"/>
      <c r="J171" s="18"/>
      <c r="K171" s="64"/>
      <c r="L171" s="64"/>
    </row>
    <row r="172" spans="1:12">
      <c r="A172"/>
      <c r="B172"/>
      <c r="C172"/>
      <c r="D172"/>
      <c r="E172"/>
      <c r="F172"/>
      <c r="G172"/>
      <c r="H172"/>
      <c r="I172"/>
      <c r="J172" s="18"/>
      <c r="K172" s="64"/>
      <c r="L172" s="64"/>
    </row>
    <row r="173" spans="1:12">
      <c r="A173"/>
      <c r="B173"/>
      <c r="C173"/>
      <c r="D173"/>
      <c r="E173"/>
      <c r="F173"/>
      <c r="G173"/>
      <c r="H173"/>
      <c r="I173"/>
      <c r="J173" s="18"/>
      <c r="K173" s="64"/>
      <c r="L173" s="64"/>
    </row>
    <row r="174" spans="1:12">
      <c r="A174"/>
      <c r="B174"/>
      <c r="C174"/>
      <c r="D174"/>
      <c r="E174"/>
      <c r="F174"/>
      <c r="G174"/>
      <c r="H174"/>
      <c r="I174"/>
      <c r="J174" s="18"/>
      <c r="K174" s="64"/>
      <c r="L174" s="64"/>
    </row>
    <row r="175" spans="1:12">
      <c r="A175"/>
      <c r="B175"/>
      <c r="C175"/>
      <c r="D175"/>
      <c r="E175"/>
      <c r="F175"/>
      <c r="G175"/>
      <c r="H175"/>
      <c r="I175"/>
      <c r="J175" s="18"/>
      <c r="K175" s="64"/>
      <c r="L175" s="64"/>
    </row>
    <row r="176" spans="1:12">
      <c r="A176"/>
      <c r="B176"/>
      <c r="C176"/>
      <c r="D176"/>
      <c r="E176"/>
      <c r="F176"/>
      <c r="G176"/>
      <c r="H176"/>
      <c r="I176"/>
      <c r="J176" s="18"/>
      <c r="K176" s="64"/>
      <c r="L176" s="64"/>
    </row>
    <row r="177" spans="1:12">
      <c r="A177"/>
      <c r="B177"/>
      <c r="C177"/>
      <c r="D177"/>
      <c r="E177"/>
      <c r="F177"/>
      <c r="G177"/>
      <c r="H177"/>
      <c r="I177"/>
      <c r="J177" s="18"/>
      <c r="K177" s="64"/>
      <c r="L177" s="64"/>
    </row>
    <row r="178" spans="1:12">
      <c r="A178"/>
      <c r="B178"/>
      <c r="C178"/>
      <c r="D178"/>
      <c r="E178"/>
      <c r="F178"/>
      <c r="G178"/>
      <c r="H178"/>
      <c r="I178"/>
      <c r="J178" s="18"/>
      <c r="K178" s="64"/>
      <c r="L178" s="64"/>
    </row>
    <row r="179" spans="1:12">
      <c r="A179"/>
      <c r="B179"/>
      <c r="C179"/>
      <c r="D179"/>
      <c r="E179"/>
      <c r="F179"/>
      <c r="G179"/>
      <c r="H179"/>
      <c r="I179"/>
      <c r="J179" s="18"/>
      <c r="K179" s="64"/>
      <c r="L179" s="64"/>
    </row>
    <row r="180" spans="1:12">
      <c r="A180"/>
      <c r="B180"/>
      <c r="C180"/>
      <c r="D180"/>
      <c r="E180"/>
      <c r="F180"/>
      <c r="G180"/>
      <c r="H180"/>
      <c r="I180"/>
      <c r="J180" s="18"/>
      <c r="K180" s="64"/>
      <c r="L180" s="64"/>
    </row>
    <row r="181" spans="1:12">
      <c r="A181"/>
      <c r="B181"/>
      <c r="C181"/>
      <c r="D181"/>
      <c r="E181"/>
      <c r="F181"/>
      <c r="G181"/>
      <c r="H181"/>
      <c r="I181"/>
      <c r="J181" s="18"/>
      <c r="K181" s="64"/>
      <c r="L181" s="64"/>
    </row>
    <row r="182" spans="1:12">
      <c r="A182"/>
      <c r="B182"/>
      <c r="C182"/>
      <c r="D182"/>
      <c r="E182"/>
      <c r="F182"/>
      <c r="G182"/>
      <c r="H182"/>
      <c r="I182"/>
      <c r="J182" s="18"/>
      <c r="K182" s="64"/>
      <c r="L182" s="64"/>
    </row>
    <row r="183" spans="1:12">
      <c r="A183"/>
      <c r="B183"/>
      <c r="C183"/>
      <c r="D183"/>
      <c r="E183"/>
      <c r="F183"/>
      <c r="G183"/>
      <c r="H183"/>
      <c r="I183"/>
      <c r="J183" s="18"/>
      <c r="K183" s="64"/>
      <c r="L183" s="64"/>
    </row>
    <row r="184" spans="1:12">
      <c r="A184"/>
      <c r="B184"/>
      <c r="C184"/>
      <c r="D184"/>
      <c r="E184"/>
      <c r="F184"/>
      <c r="G184"/>
      <c r="H184"/>
      <c r="I184"/>
      <c r="J184" s="18"/>
      <c r="K184" s="64"/>
      <c r="L184" s="64"/>
    </row>
    <row r="185" spans="1:12">
      <c r="A185"/>
      <c r="B185"/>
      <c r="C185"/>
      <c r="D185"/>
      <c r="E185"/>
      <c r="F185"/>
      <c r="G185"/>
      <c r="H185"/>
      <c r="I185"/>
      <c r="J185" s="18"/>
      <c r="K185" s="64"/>
      <c r="L185" s="64"/>
    </row>
    <row r="186" spans="1:12">
      <c r="A186"/>
      <c r="B186"/>
      <c r="C186"/>
      <c r="D186"/>
      <c r="E186"/>
      <c r="F186"/>
      <c r="G186"/>
      <c r="H186"/>
      <c r="I186"/>
      <c r="J186" s="18"/>
      <c r="K186" s="64"/>
      <c r="L186" s="64"/>
    </row>
    <row r="187" spans="1:12">
      <c r="A187"/>
      <c r="B187"/>
      <c r="C187"/>
      <c r="D187"/>
      <c r="E187"/>
      <c r="F187"/>
      <c r="G187"/>
      <c r="H187"/>
      <c r="I187"/>
      <c r="J187" s="18"/>
      <c r="K187" s="64"/>
      <c r="L187" s="64"/>
    </row>
    <row r="188" spans="1:12">
      <c r="A188"/>
      <c r="B188"/>
      <c r="C188"/>
      <c r="D188"/>
      <c r="E188"/>
      <c r="F188"/>
      <c r="G188"/>
      <c r="H188"/>
      <c r="I188"/>
      <c r="J188" s="18"/>
      <c r="K188" s="64"/>
      <c r="L188" s="64"/>
    </row>
    <row r="189" spans="1:12">
      <c r="A189"/>
      <c r="B189"/>
      <c r="C189"/>
      <c r="D189"/>
      <c r="E189"/>
      <c r="F189"/>
      <c r="G189"/>
      <c r="H189"/>
      <c r="I189"/>
      <c r="J189" s="18"/>
      <c r="K189" s="64"/>
      <c r="L189" s="64"/>
    </row>
    <row r="190" spans="1:12">
      <c r="A190"/>
      <c r="B190"/>
      <c r="C190"/>
      <c r="D190"/>
      <c r="E190"/>
      <c r="F190"/>
      <c r="G190"/>
      <c r="H190"/>
      <c r="I190"/>
      <c r="J190" s="18"/>
      <c r="K190" s="64"/>
      <c r="L190" s="64"/>
    </row>
    <row r="191" spans="1:12">
      <c r="A191"/>
      <c r="B191"/>
      <c r="C191"/>
      <c r="D191"/>
      <c r="E191"/>
      <c r="F191"/>
      <c r="G191"/>
      <c r="H191"/>
      <c r="I191"/>
      <c r="J191" s="18"/>
      <c r="K191" s="64"/>
      <c r="L191" s="64"/>
    </row>
    <row r="192" spans="1:12">
      <c r="A192"/>
      <c r="B192"/>
      <c r="C192"/>
      <c r="D192"/>
      <c r="E192"/>
      <c r="F192"/>
      <c r="G192"/>
      <c r="H192"/>
      <c r="I192"/>
      <c r="J192" s="18"/>
      <c r="K192" s="64"/>
      <c r="L192" s="64"/>
    </row>
    <row r="193" spans="1:12">
      <c r="A193"/>
      <c r="B193"/>
      <c r="C193"/>
      <c r="D193"/>
      <c r="E193"/>
      <c r="F193"/>
      <c r="G193"/>
      <c r="H193"/>
      <c r="I193"/>
      <c r="J193" s="18"/>
      <c r="K193" s="64"/>
      <c r="L193" s="64"/>
    </row>
    <row r="194" spans="1:12">
      <c r="A194"/>
      <c r="B194"/>
      <c r="C194"/>
      <c r="D194"/>
      <c r="E194"/>
      <c r="F194"/>
      <c r="G194"/>
      <c r="H194"/>
      <c r="I194"/>
      <c r="J194" s="18"/>
      <c r="K194" s="64"/>
      <c r="L194" s="64"/>
    </row>
    <row r="195" spans="1:12">
      <c r="A195"/>
      <c r="B195"/>
      <c r="C195"/>
      <c r="D195"/>
      <c r="E195"/>
      <c r="F195"/>
      <c r="G195"/>
      <c r="H195"/>
      <c r="I195"/>
      <c r="J195" s="18"/>
      <c r="K195" s="64"/>
      <c r="L195" s="64"/>
    </row>
    <row r="196" spans="1:12">
      <c r="A196"/>
      <c r="B196"/>
      <c r="C196"/>
      <c r="D196"/>
      <c r="E196"/>
      <c r="F196"/>
      <c r="G196"/>
      <c r="H196"/>
      <c r="I196"/>
      <c r="J196" s="18"/>
      <c r="K196" s="64"/>
      <c r="L196" s="64"/>
    </row>
    <row r="197" spans="1:12">
      <c r="A197"/>
      <c r="B197"/>
      <c r="C197"/>
      <c r="D197"/>
      <c r="E197"/>
      <c r="F197"/>
      <c r="G197"/>
      <c r="H197"/>
      <c r="I197"/>
      <c r="J197" s="18"/>
      <c r="K197" s="64"/>
      <c r="L197" s="64"/>
    </row>
    <row r="198" spans="1:12">
      <c r="A198"/>
      <c r="B198"/>
      <c r="C198"/>
      <c r="D198"/>
      <c r="E198"/>
      <c r="F198"/>
      <c r="G198"/>
      <c r="H198"/>
      <c r="I198"/>
      <c r="J198" s="18"/>
      <c r="K198" s="64"/>
      <c r="L198" s="64"/>
    </row>
    <row r="199" spans="1:12">
      <c r="A199"/>
      <c r="B199"/>
      <c r="C199"/>
      <c r="D199"/>
      <c r="E199"/>
      <c r="F199"/>
      <c r="G199"/>
      <c r="H199"/>
      <c r="I199"/>
      <c r="J199" s="18"/>
      <c r="K199" s="64"/>
      <c r="L199" s="64"/>
    </row>
    <row r="200" spans="1:12">
      <c r="A200"/>
      <c r="B200"/>
      <c r="C200"/>
      <c r="D200"/>
      <c r="E200"/>
      <c r="F200"/>
      <c r="G200"/>
      <c r="H200"/>
      <c r="I200"/>
      <c r="J200" s="18"/>
      <c r="K200" s="64"/>
      <c r="L200" s="64"/>
    </row>
    <row r="201" spans="1:12">
      <c r="A201"/>
      <c r="B201"/>
      <c r="C201"/>
      <c r="D201"/>
      <c r="E201"/>
      <c r="F201"/>
      <c r="G201"/>
      <c r="H201"/>
      <c r="I201"/>
      <c r="J201" s="18"/>
      <c r="K201" s="64"/>
      <c r="L201" s="64"/>
    </row>
    <row r="202" spans="1:12">
      <c r="A202"/>
      <c r="B202"/>
      <c r="C202"/>
      <c r="D202"/>
      <c r="E202"/>
      <c r="F202"/>
      <c r="G202"/>
      <c r="H202"/>
      <c r="I202"/>
      <c r="J202" s="18"/>
      <c r="K202" s="64"/>
      <c r="L202" s="64"/>
    </row>
    <row r="203" spans="1:12">
      <c r="A203"/>
      <c r="B203"/>
      <c r="C203"/>
      <c r="D203"/>
      <c r="E203"/>
      <c r="F203"/>
      <c r="G203"/>
      <c r="H203"/>
      <c r="I203"/>
      <c r="J203" s="18"/>
      <c r="K203" s="64"/>
      <c r="L203" s="64"/>
    </row>
    <row r="204" spans="1:12">
      <c r="A204"/>
      <c r="B204"/>
      <c r="C204"/>
      <c r="D204"/>
      <c r="E204"/>
      <c r="F204"/>
      <c r="G204"/>
      <c r="H204"/>
      <c r="I204"/>
      <c r="J204" s="18"/>
      <c r="K204" s="64"/>
      <c r="L204" s="64"/>
    </row>
    <row r="205" spans="1:12">
      <c r="A205"/>
      <c r="B205"/>
      <c r="C205"/>
      <c r="D205"/>
      <c r="E205"/>
      <c r="F205"/>
      <c r="G205"/>
      <c r="H205"/>
      <c r="I205"/>
      <c r="J205" s="18"/>
      <c r="K205" s="64"/>
      <c r="L205" s="64"/>
    </row>
    <row r="206" spans="1:12">
      <c r="A206"/>
      <c r="B206"/>
      <c r="C206"/>
      <c r="D206"/>
      <c r="E206"/>
      <c r="F206"/>
      <c r="G206"/>
      <c r="H206"/>
      <c r="I206"/>
      <c r="J206" s="18"/>
      <c r="K206" s="64"/>
      <c r="L206" s="64"/>
    </row>
    <row r="207" spans="1:12">
      <c r="A207"/>
      <c r="B207"/>
      <c r="C207"/>
      <c r="D207"/>
      <c r="E207"/>
      <c r="F207"/>
      <c r="G207"/>
      <c r="H207"/>
      <c r="I207"/>
      <c r="J207" s="18"/>
      <c r="K207" s="64"/>
      <c r="L207" s="64"/>
    </row>
    <row r="208" spans="1:12">
      <c r="A208"/>
      <c r="B208"/>
      <c r="C208"/>
      <c r="D208"/>
      <c r="E208"/>
      <c r="F208"/>
      <c r="G208"/>
      <c r="H208"/>
      <c r="I208"/>
      <c r="J208" s="18"/>
      <c r="K208" s="64"/>
      <c r="L208" s="64"/>
    </row>
    <row r="209" spans="1:12">
      <c r="A209"/>
      <c r="B209"/>
      <c r="C209"/>
      <c r="D209"/>
      <c r="E209"/>
      <c r="F209"/>
      <c r="G209"/>
      <c r="H209"/>
      <c r="I209"/>
      <c r="J209" s="18"/>
      <c r="K209" s="64"/>
      <c r="L209" s="64"/>
    </row>
    <row r="210" spans="1:12">
      <c r="A210"/>
      <c r="B210"/>
      <c r="C210"/>
      <c r="D210"/>
      <c r="E210"/>
      <c r="F210"/>
      <c r="G210"/>
      <c r="H210"/>
      <c r="I210"/>
      <c r="J210" s="18"/>
      <c r="K210" s="64"/>
      <c r="L210" s="64"/>
    </row>
    <row r="211" spans="1:12">
      <c r="A211"/>
      <c r="B211"/>
      <c r="C211"/>
      <c r="D211"/>
      <c r="E211"/>
      <c r="F211"/>
      <c r="G211"/>
      <c r="H211"/>
      <c r="I211"/>
      <c r="J211" s="18"/>
      <c r="K211" s="64"/>
      <c r="L211" s="64"/>
    </row>
    <row r="212" spans="1:12">
      <c r="A212"/>
      <c r="B212"/>
      <c r="C212"/>
      <c r="D212"/>
      <c r="E212"/>
      <c r="F212"/>
      <c r="G212"/>
      <c r="H212"/>
      <c r="I212"/>
      <c r="J212" s="18"/>
      <c r="K212" s="64"/>
      <c r="L212" s="64"/>
    </row>
    <row r="213" spans="1:12">
      <c r="A213"/>
      <c r="B213"/>
      <c r="C213"/>
      <c r="D213"/>
      <c r="E213"/>
      <c r="F213"/>
      <c r="G213"/>
      <c r="H213"/>
      <c r="I213"/>
      <c r="J213" s="18"/>
      <c r="K213" s="64"/>
      <c r="L213" s="64"/>
    </row>
    <row r="214" spans="1:12">
      <c r="A214"/>
      <c r="B214"/>
      <c r="C214"/>
      <c r="D214"/>
      <c r="E214"/>
      <c r="F214"/>
      <c r="G214"/>
      <c r="H214"/>
      <c r="I214"/>
      <c r="J214" s="18"/>
      <c r="K214" s="64"/>
      <c r="L214" s="64"/>
    </row>
    <row r="215" spans="1:12">
      <c r="A215"/>
      <c r="B215"/>
      <c r="C215"/>
      <c r="D215"/>
      <c r="E215"/>
      <c r="F215"/>
      <c r="G215"/>
      <c r="H215"/>
      <c r="I215"/>
      <c r="J215" s="18"/>
      <c r="K215" s="64"/>
      <c r="L215" s="64"/>
    </row>
    <row r="216" spans="1:12">
      <c r="A216"/>
      <c r="B216"/>
      <c r="C216"/>
      <c r="D216"/>
      <c r="E216"/>
      <c r="F216"/>
      <c r="G216"/>
      <c r="H216"/>
      <c r="I216"/>
      <c r="J216" s="18"/>
      <c r="K216" s="64"/>
      <c r="L216" s="64"/>
    </row>
    <row r="217" spans="1:12">
      <c r="A217"/>
      <c r="B217"/>
      <c r="C217"/>
      <c r="D217"/>
      <c r="E217"/>
      <c r="F217"/>
      <c r="G217"/>
      <c r="H217"/>
      <c r="I217"/>
      <c r="J217" s="18"/>
      <c r="K217" s="64"/>
      <c r="L217" s="64"/>
    </row>
    <row r="218" spans="1:12">
      <c r="A218"/>
      <c r="B218"/>
      <c r="C218"/>
      <c r="D218"/>
      <c r="E218"/>
      <c r="F218"/>
      <c r="G218"/>
      <c r="H218"/>
      <c r="I218"/>
      <c r="J218" s="18"/>
      <c r="K218" s="64"/>
      <c r="L218" s="64"/>
    </row>
    <row r="219" spans="1:12">
      <c r="A219"/>
      <c r="B219"/>
      <c r="C219"/>
      <c r="D219"/>
      <c r="E219"/>
      <c r="F219"/>
      <c r="G219"/>
      <c r="H219"/>
      <c r="I219"/>
      <c r="J219" s="18"/>
      <c r="K219" s="64"/>
      <c r="L219" s="64"/>
    </row>
    <row r="220" spans="1:12">
      <c r="A220"/>
      <c r="B220"/>
      <c r="C220"/>
      <c r="D220"/>
      <c r="E220"/>
      <c r="F220"/>
      <c r="G220"/>
      <c r="H220"/>
      <c r="I220"/>
      <c r="J220" s="18"/>
      <c r="K220" s="64"/>
      <c r="L220" s="64"/>
    </row>
    <row r="221" spans="1:12">
      <c r="A221"/>
      <c r="B221"/>
      <c r="C221"/>
      <c r="D221"/>
      <c r="E221"/>
      <c r="F221"/>
      <c r="G221"/>
      <c r="H221"/>
      <c r="I221"/>
      <c r="J221" s="18"/>
      <c r="K221" s="64"/>
      <c r="L221" s="64"/>
    </row>
    <row r="222" spans="1:12">
      <c r="A222"/>
      <c r="B222"/>
      <c r="C222"/>
      <c r="D222"/>
      <c r="E222"/>
      <c r="F222"/>
      <c r="G222"/>
      <c r="H222"/>
      <c r="I222"/>
      <c r="J222" s="18"/>
      <c r="K222" s="64"/>
      <c r="L222" s="64"/>
    </row>
    <row r="223" spans="1:12">
      <c r="A223"/>
      <c r="B223"/>
      <c r="C223"/>
      <c r="D223"/>
      <c r="E223"/>
      <c r="F223"/>
      <c r="G223"/>
      <c r="H223"/>
      <c r="I223"/>
      <c r="J223" s="18"/>
      <c r="K223" s="64"/>
      <c r="L223" s="64"/>
    </row>
    <row r="224" spans="1:12">
      <c r="A224"/>
      <c r="B224"/>
      <c r="C224"/>
      <c r="D224"/>
      <c r="E224"/>
      <c r="F224"/>
      <c r="G224"/>
      <c r="H224"/>
      <c r="I224"/>
      <c r="J224" s="18"/>
      <c r="K224" s="64"/>
      <c r="L224" s="64"/>
    </row>
    <row r="225" spans="1:12">
      <c r="A225"/>
      <c r="B225"/>
      <c r="C225"/>
      <c r="D225"/>
      <c r="E225"/>
      <c r="F225"/>
      <c r="G225"/>
      <c r="H225"/>
      <c r="I225"/>
      <c r="J225" s="18"/>
      <c r="K225" s="64"/>
      <c r="L225" s="64"/>
    </row>
    <row r="226" spans="1:12">
      <c r="A226"/>
      <c r="B226"/>
      <c r="C226"/>
      <c r="D226"/>
      <c r="E226"/>
      <c r="F226"/>
      <c r="G226"/>
      <c r="H226"/>
      <c r="I226"/>
      <c r="J226" s="18"/>
      <c r="K226" s="64"/>
      <c r="L226" s="64"/>
    </row>
    <row r="227" spans="1:12">
      <c r="A227"/>
      <c r="B227"/>
      <c r="C227"/>
      <c r="D227"/>
      <c r="E227"/>
      <c r="F227"/>
      <c r="G227"/>
      <c r="H227"/>
      <c r="I227"/>
      <c r="J227" s="18"/>
      <c r="K227" s="64"/>
      <c r="L227" s="64"/>
    </row>
    <row r="228" spans="1:12">
      <c r="A228"/>
      <c r="B228"/>
      <c r="C228"/>
      <c r="D228"/>
      <c r="E228"/>
      <c r="F228"/>
      <c r="G228"/>
      <c r="H228"/>
      <c r="I228"/>
      <c r="J228" s="18"/>
      <c r="K228" s="64"/>
      <c r="L228" s="64"/>
    </row>
    <row r="229" spans="1:12">
      <c r="A229"/>
      <c r="B229"/>
      <c r="C229"/>
      <c r="D229"/>
      <c r="E229"/>
      <c r="F229"/>
      <c r="G229"/>
      <c r="H229"/>
      <c r="I229"/>
      <c r="J229" s="18"/>
      <c r="K229" s="64"/>
      <c r="L229" s="64"/>
    </row>
    <row r="230" spans="1:12">
      <c r="A230"/>
      <c r="B230"/>
      <c r="C230"/>
      <c r="D230"/>
      <c r="E230"/>
      <c r="F230"/>
      <c r="G230"/>
      <c r="H230"/>
      <c r="I230"/>
      <c r="J230" s="18"/>
      <c r="K230" s="64"/>
      <c r="L230" s="64"/>
    </row>
    <row r="231" spans="1:12">
      <c r="A231"/>
      <c r="B231"/>
      <c r="C231"/>
      <c r="D231"/>
      <c r="E231"/>
      <c r="F231"/>
      <c r="G231"/>
      <c r="H231"/>
      <c r="I231"/>
      <c r="J231" s="18"/>
      <c r="K231" s="64"/>
      <c r="L231" s="64"/>
    </row>
    <row r="232" spans="1:12">
      <c r="A232"/>
      <c r="B232"/>
      <c r="C232"/>
      <c r="D232"/>
      <c r="E232"/>
      <c r="F232"/>
      <c r="G232"/>
      <c r="H232"/>
      <c r="I232"/>
      <c r="J232" s="18"/>
      <c r="K232" s="64"/>
      <c r="L232" s="64"/>
    </row>
    <row r="233" spans="1:12">
      <c r="A233"/>
      <c r="B233"/>
      <c r="C233"/>
      <c r="D233"/>
      <c r="E233"/>
      <c r="F233"/>
      <c r="G233"/>
      <c r="H233"/>
      <c r="I233"/>
      <c r="J233" s="18"/>
      <c r="K233" s="64"/>
      <c r="L233" s="64"/>
    </row>
    <row r="234" spans="1:12">
      <c r="A234"/>
      <c r="B234"/>
      <c r="C234"/>
      <c r="D234"/>
      <c r="E234"/>
      <c r="F234"/>
      <c r="G234"/>
      <c r="H234"/>
      <c r="I234"/>
      <c r="J234" s="18"/>
      <c r="K234" s="64"/>
      <c r="L234" s="64"/>
    </row>
    <row r="235" spans="1:12">
      <c r="A235"/>
      <c r="B235"/>
      <c r="C235"/>
      <c r="D235"/>
      <c r="E235"/>
      <c r="F235"/>
      <c r="G235"/>
      <c r="H235"/>
      <c r="I235"/>
      <c r="J235" s="18"/>
      <c r="K235" s="64"/>
      <c r="L235" s="64"/>
    </row>
    <row r="236" spans="1:12">
      <c r="A236"/>
      <c r="B236"/>
      <c r="C236"/>
      <c r="D236"/>
      <c r="E236"/>
      <c r="F236"/>
      <c r="G236"/>
      <c r="H236"/>
      <c r="I236"/>
      <c r="J236" s="18"/>
      <c r="K236" s="64"/>
      <c r="L236" s="64"/>
    </row>
    <row r="237" spans="1:12">
      <c r="A237"/>
      <c r="B237"/>
      <c r="C237"/>
      <c r="D237"/>
      <c r="E237"/>
      <c r="F237"/>
      <c r="G237"/>
      <c r="H237"/>
      <c r="I237"/>
      <c r="J237" s="18"/>
      <c r="K237" s="64"/>
      <c r="L237" s="64"/>
    </row>
    <row r="238" spans="1:12">
      <c r="A238"/>
      <c r="B238"/>
      <c r="C238"/>
      <c r="D238"/>
      <c r="E238"/>
      <c r="F238"/>
      <c r="G238"/>
      <c r="H238"/>
      <c r="I238"/>
      <c r="J238" s="18"/>
      <c r="K238" s="64"/>
      <c r="L238" s="64"/>
    </row>
    <row r="239" spans="1:12">
      <c r="A239"/>
      <c r="B239"/>
      <c r="C239"/>
      <c r="D239"/>
      <c r="E239"/>
      <c r="F239"/>
      <c r="G239"/>
      <c r="H239"/>
      <c r="I239"/>
      <c r="J239" s="18"/>
      <c r="K239" s="64"/>
      <c r="L239" s="64"/>
    </row>
    <row r="240" spans="1:12">
      <c r="A240"/>
      <c r="B240"/>
      <c r="C240"/>
      <c r="D240"/>
      <c r="E240"/>
      <c r="F240"/>
      <c r="G240"/>
      <c r="H240"/>
      <c r="I240"/>
      <c r="J240" s="18"/>
      <c r="K240" s="64"/>
      <c r="L240" s="64"/>
    </row>
    <row r="241" spans="1:12">
      <c r="A241"/>
      <c r="B241"/>
      <c r="C241"/>
      <c r="D241"/>
      <c r="E241"/>
      <c r="F241"/>
      <c r="G241"/>
      <c r="H241"/>
      <c r="I241"/>
      <c r="J241" s="18"/>
      <c r="K241" s="64"/>
      <c r="L241" s="64"/>
    </row>
    <row r="242" spans="1:12">
      <c r="A242"/>
      <c r="B242"/>
      <c r="C242"/>
      <c r="D242"/>
      <c r="E242"/>
      <c r="F242"/>
      <c r="G242"/>
      <c r="H242"/>
      <c r="I242"/>
      <c r="J242" s="18"/>
      <c r="K242" s="64"/>
      <c r="L242" s="64"/>
    </row>
    <row r="243" spans="1:12">
      <c r="A243"/>
      <c r="B243"/>
      <c r="C243"/>
      <c r="D243"/>
      <c r="E243"/>
      <c r="F243"/>
      <c r="G243"/>
      <c r="H243"/>
      <c r="I243"/>
      <c r="J243" s="18"/>
      <c r="K243" s="64"/>
      <c r="L243" s="64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</dc:creator>
  <cp:lastModifiedBy>Larry Smith</cp:lastModifiedBy>
  <cp:lastPrinted>2024-03-18T18:28:06Z</cp:lastPrinted>
  <dcterms:created xsi:type="dcterms:W3CDTF">2024-03-16T22:35:56Z</dcterms:created>
  <dcterms:modified xsi:type="dcterms:W3CDTF">2024-06-17T18:51:16Z</dcterms:modified>
</cp:coreProperties>
</file>